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40" windowHeight="11640" activeTab="0"/>
  </bookViews>
  <sheets>
    <sheet name="Kuuaruanne lukus" sheetId="1" r:id="rId1"/>
    <sheet name="kommenteeritud" sheetId="2" r:id="rId2"/>
    <sheet name="val. sektorisse kuuluvad siht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comments2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<sst xmlns="http://schemas.openxmlformats.org/spreadsheetml/2006/main" count="1604" uniqueCount="987">
  <si>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</si>
  <si>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</si>
  <si>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</si>
  <si>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</si>
  <si>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</si>
  <si>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</si>
  <si>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</si>
  <si>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</si>
  <si>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</si>
  <si>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</si>
  <si>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</si>
  <si>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</si>
  <si>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</si>
  <si>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</si>
  <si>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</si>
  <si>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</si>
  <si>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</si>
  <si>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</si>
  <si>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</si>
  <si>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</si>
  <si>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</si>
  <si>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</si>
  <si>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</si>
  <si>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</si>
  <si>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</si>
  <si>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</si>
  <si>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</si>
  <si>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</si>
  <si>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</si>
  <si>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</si>
  <si>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</si>
  <si>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</si>
  <si>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</si>
  <si>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</si>
  <si>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</si>
  <si>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</si>
  <si>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</si>
  <si>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</si>
  <si>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</si>
  <si>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</si>
  <si>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</si>
  <si>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</si>
  <si>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</si>
  <si>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</si>
  <si>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</si>
  <si>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</si>
  <si>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</si>
  <si>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</si>
  <si>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</si>
  <si>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</si>
  <si>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</si>
  <si>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</si>
  <si>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</si>
  <si>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</si>
  <si>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</si>
  <si>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</si>
  <si>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</si>
  <si>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</si>
  <si>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</si>
  <si>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</si>
  <si>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</si>
  <si>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</si>
  <si>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</si>
  <si>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</si>
  <si>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</si>
  <si>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</si>
  <si>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</si>
  <si>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</si>
  <si>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</si>
  <si>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</si>
  <si>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</si>
  <si>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</si>
  <si>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</si>
  <si>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</si>
  <si>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</si>
  <si>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</si>
  <si>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</si>
  <si>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</si>
  <si>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</si>
  <si>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</si>
  <si>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</si>
  <si>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</si>
  <si>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</si>
  <si>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</si>
  <si>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</si>
  <si>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</si>
  <si>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</si>
  <si>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</si>
  <si>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</si>
  <si>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</si>
  <si>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</si>
  <si>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</si>
  <si>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</si>
  <si>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</si>
  <si>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</si>
  <si>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</si>
  <si>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</si>
  <si>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</si>
  <si>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</si>
  <si>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</si>
  <si>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</si>
  <si>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</si>
  <si>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</si>
  <si>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</si>
  <si>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</si>
  <si>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</si>
  <si>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</si>
  <si>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</si>
  <si>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</si>
  <si>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</si>
  <si>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</si>
  <si>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</si>
  <si>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</si>
  <si>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</si>
  <si>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</si>
  <si>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</si>
  <si>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</si>
  <si>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</si>
  <si>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</si>
  <si>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</si>
  <si>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</si>
  <si>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</si>
  <si>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</si>
  <si>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</si>
  <si>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</si>
  <si>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</si>
  <si>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</si>
  <si>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</si>
  <si>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</si>
  <si>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</si>
  <si>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</si>
  <si>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</si>
  <si>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</si>
  <si>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</si>
  <si>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</si>
  <si>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</si>
  <si>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</si>
  <si>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</si>
  <si>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</si>
  <si>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</si>
  <si>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</si>
  <si>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</si>
  <si>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</si>
  <si>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</si>
  <si>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</si>
  <si>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</si>
  <si>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</si>
  <si>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</si>
  <si>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</si>
  <si>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</si>
  <si>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</si>
  <si>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</si>
  <si>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</si>
  <si>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</si>
  <si>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</si>
  <si>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</si>
  <si>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</si>
  <si>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</si>
  <si>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</si>
  <si>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</si>
  <si>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</si>
  <si>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</si>
  <si>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</si>
  <si>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</si>
  <si>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</si>
  <si>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</si>
  <si>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</si>
  <si>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</si>
  <si>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</si>
  <si>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</si>
  <si>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</si>
  <si>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</si>
  <si>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</si>
  <si>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</si>
  <si>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</si>
  <si>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</si>
  <si>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</si>
  <si>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</si>
  <si>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</si>
  <si>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</si>
  <si>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</si>
  <si>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</si>
  <si>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</si>
  <si>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</si>
  <si>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</si>
  <si>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</si>
  <si>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</si>
  <si>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</si>
  <si>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</si>
  <si>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</si>
  <si>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</si>
  <si>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</si>
  <si>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</si>
  <si>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</si>
  <si>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</si>
  <si>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</si>
  <si>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</si>
  <si>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</si>
  <si>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</si>
  <si>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</si>
  <si>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</si>
  <si>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</si>
  <si>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</si>
  <si>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</si>
  <si>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</si>
  <si>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</si>
  <si>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</si>
  <si>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</si>
  <si>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</si>
  <si>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</si>
  <si>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</si>
  <si>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</si>
  <si>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</si>
  <si>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</si>
  <si>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</si>
  <si>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</si>
  <si>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</si>
  <si>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</si>
  <si>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</si>
  <si>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</si>
  <si>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</si>
  <si>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</si>
  <si>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</si>
  <si>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</si>
  <si>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</si>
  <si>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</si>
  <si>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</si>
  <si>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</si>
  <si>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</si>
  <si>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</si>
  <si>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</si>
  <si>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</si>
  <si>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</si>
  <si>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</si>
  <si>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</si>
  <si>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</si>
  <si>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</si>
  <si>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</si>
  <si>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</si>
  <si>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</si>
  <si>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</si>
  <si>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</si>
  <si>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</si>
  <si>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</si>
  <si>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</si>
  <si>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</si>
  <si>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</si>
  <si>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</si>
  <si>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</si>
  <si>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</si>
  <si>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</si>
  <si>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</si>
  <si>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</si>
  <si>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</si>
  <si>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</si>
  <si>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</si>
  <si>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</si>
  <si>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</si>
  <si>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</si>
  <si>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</si>
  <si>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</si>
  <si>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</si>
  <si>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</si>
  <si>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</si>
  <si>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</si>
  <si>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</si>
  <si>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</si>
  <si>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</si>
  <si>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</si>
  <si>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</si>
  <si>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</si>
  <si>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</si>
  <si>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</si>
  <si>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</si>
  <si>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</si>
  <si>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</si>
  <si>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</si>
  <si>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</si>
  <si>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</si>
  <si>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</si>
  <si>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</si>
  <si>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</si>
  <si>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</si>
  <si>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</si>
  <si>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</si>
  <si>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</si>
  <si>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</si>
  <si>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</si>
  <si>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</si>
  <si>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</si>
  <si>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</si>
  <si>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</si>
  <si>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</si>
  <si>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</si>
  <si>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</si>
  <si>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</si>
  <si>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</si>
  <si>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</si>
  <si>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</si>
  <si>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</si>
  <si>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</si>
  <si>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</si>
  <si>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</si>
  <si>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</si>
  <si>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</si>
  <si>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</si>
  <si>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</si>
  <si>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</si>
  <si>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</si>
  <si>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</si>
  <si>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</si>
  <si>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</si>
  <si>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</si>
  <si>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</si>
  <si>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</si>
  <si>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</si>
  <si>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</si>
  <si>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</si>
  <si>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</si>
  <si>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</si>
  <si>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</si>
  <si>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</si>
  <si>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</si>
  <si>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</si>
  <si>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</si>
  <si>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</si>
  <si>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</si>
  <si>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</si>
  <si>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</si>
  <si>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</si>
  <si>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</si>
  <si>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</si>
  <si>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</si>
  <si>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</si>
  <si>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</si>
  <si>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</si>
  <si>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</si>
  <si>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</si>
  <si>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</si>
  <si>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</si>
  <si>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</si>
  <si>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</si>
  <si>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</si>
  <si>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</si>
  <si>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</si>
  <si>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</si>
  <si>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</si>
  <si>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</si>
  <si>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</si>
  <si>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</si>
  <si>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</si>
  <si>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</si>
  <si>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</si>
  <si>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</si>
  <si>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</si>
  <si>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</si>
  <si>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</si>
  <si>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</si>
  <si>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</si>
  <si>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</si>
  <si>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</si>
  <si>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</si>
  <si>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</si>
  <si>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</si>
  <si>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</si>
  <si>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</si>
  <si>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</si>
  <si>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</si>
  <si>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</si>
  <si>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</si>
  <si>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</si>
  <si>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</si>
  <si>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</si>
  <si>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</si>
  <si>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</si>
  <si>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</si>
  <si>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</si>
  <si>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</si>
  <si>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</si>
  <si>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</si>
  <si>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</si>
  <si>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</si>
  <si>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</si>
  <si>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</si>
  <si>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</si>
  <si>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</si>
  <si>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</si>
  <si>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</si>
  <si>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</si>
  <si>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</si>
  <si>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</si>
  <si>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</si>
  <si>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</si>
  <si>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</si>
  <si>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</si>
  <si>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</si>
  <si>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</si>
  <si>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</si>
  <si>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</si>
  <si>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</si>
  <si>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</si>
  <si>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</si>
  <si>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</si>
  <si>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</si>
  <si>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</si>
  <si>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</si>
  <si>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</si>
  <si>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</si>
  <si>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</si>
  <si>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</si>
  <si>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</si>
  <si>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</si>
  <si>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</si>
  <si>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</si>
  <si>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</si>
  <si>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</si>
  <si>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</si>
  <si>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</si>
  <si>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</si>
  <si>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</si>
  <si>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</si>
  <si>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</si>
  <si>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</si>
  <si>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</si>
  <si>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</si>
  <si>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</si>
  <si>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</si>
  <si>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</si>
  <si>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</si>
  <si>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</si>
  <si>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</si>
  <si>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</si>
  <si>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</si>
  <si>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</si>
  <si>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</si>
  <si>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</si>
  <si>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</si>
  <si>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</si>
  <si>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</si>
  <si>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</si>
  <si>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</si>
  <si>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</si>
  <si>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</si>
  <si>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</si>
  <si>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</si>
  <si>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</si>
  <si>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</si>
  <si>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</si>
  <si>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</si>
  <si>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</si>
  <si>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</si>
  <si>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</si>
  <si>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</si>
  <si>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</si>
  <si>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</si>
  <si>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</si>
  <si>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</si>
  <si>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</si>
  <si>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</si>
  <si>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</si>
  <si>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</si>
  <si>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</si>
  <si>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</si>
  <si>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</si>
  <si>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</si>
  <si>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</si>
  <si>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</si>
  <si>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</si>
  <si>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</si>
  <si>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</si>
  <si>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</si>
  <si>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</si>
  <si>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</si>
  <si>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</si>
  <si>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</si>
  <si>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</si>
  <si>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</si>
  <si>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</si>
  <si>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</si>
  <si>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</si>
  <si>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</si>
  <si>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</si>
  <si>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</si>
  <si>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</si>
  <si>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</si>
  <si>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</si>
  <si>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</si>
  <si>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</si>
  <si>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</si>
  <si>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</si>
  <si>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</si>
  <si>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</si>
  <si>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</si>
  <si>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</si>
  <si>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</si>
  <si>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</si>
  <si>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</si>
  <si>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</si>
  <si>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</si>
  <si>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</si>
  <si>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</si>
  <si>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</si>
  <si>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</si>
  <si>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</si>
  <si>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</si>
  <si>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</si>
  <si>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</si>
  <si>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</si>
  <si>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</si>
  <si>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</si>
  <si>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</si>
  <si>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</si>
  <si>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</si>
  <si>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</si>
  <si>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</si>
  <si>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</si>
  <si>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</si>
  <si>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</si>
  <si>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</si>
  <si>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</si>
  <si>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</si>
  <si>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</si>
  <si>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</si>
  <si>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</si>
  <si>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</si>
  <si>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</si>
  <si>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</si>
  <si>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</si>
  <si>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</si>
  <si>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</si>
  <si>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</si>
  <si>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</si>
  <si>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</si>
  <si>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</si>
  <si>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</si>
  <si>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</si>
  <si>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</si>
  <si>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</si>
  <si>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</si>
  <si>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</si>
  <si>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</si>
  <si>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</si>
  <si>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</si>
  <si>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</si>
  <si>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</si>
  <si>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</si>
  <si>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</si>
  <si>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</si>
  <si>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</si>
  <si>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</si>
  <si>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</si>
  <si>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</si>
  <si>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</si>
  <si>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</si>
  <si>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</si>
  <si>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</si>
  <si>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</si>
  <si>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</si>
  <si>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</si>
  <si>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</si>
  <si>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</si>
  <si>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</si>
  <si>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</si>
  <si>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</si>
  <si>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</si>
  <si>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</si>
  <si>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</si>
  <si>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</si>
  <si>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</si>
  <si>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</si>
  <si>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</si>
  <si>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 xml:space="preserve">       Tasandusfond § 4  lg 1 </t>
  </si>
  <si>
    <t xml:space="preserve">       Tasandusfond § 4  lg  2</t>
  </si>
  <si>
    <t>põlengud jt. erakorraliste kulude katteks VV reservist saadud vahendid</t>
  </si>
  <si>
    <t xml:space="preserve">VALITSUSSEKTORI SIHTASUTUSED </t>
  </si>
  <si>
    <t>90007081</t>
  </si>
  <si>
    <t>Ühiskondliku Leppe SA</t>
  </si>
  <si>
    <t>SA Eesti Õiguskeskus</t>
  </si>
  <si>
    <t>Tiigrihüppe SA</t>
  </si>
  <si>
    <t>SA Eesti Teadusfond</t>
  </si>
  <si>
    <t>Eesti Infotehnoloogia SA</t>
  </si>
  <si>
    <t>90008287</t>
  </si>
  <si>
    <t>Elukestva Õppe Arendamise SA Innove</t>
  </si>
  <si>
    <t>Kutsekvalifikatsiooni SA</t>
  </si>
  <si>
    <t>80011561</t>
  </si>
  <si>
    <t>SA Archimedes</t>
  </si>
  <si>
    <t>90000722</t>
  </si>
  <si>
    <t>SA Eesti Kutsehariduse Reform</t>
  </si>
  <si>
    <t>90009217</t>
  </si>
  <si>
    <t>SA Rahvusvaheline Kaitseuuringute Keskus</t>
  </si>
  <si>
    <t>SA Vanalinna Teatrimaja</t>
  </si>
  <si>
    <t>Eesti Filmi SA</t>
  </si>
  <si>
    <t>SA Tartu Jaani Kirik</t>
  </si>
  <si>
    <t xml:space="preserve">Kunstimuuseumi Ehituse SA </t>
  </si>
  <si>
    <t>Eesti Laulu- ja Tantsupeo SA</t>
  </si>
  <si>
    <t>SA UNESCO Eesti Rahvuslik Komisjon</t>
  </si>
  <si>
    <t xml:space="preserve">SA Narva Aleksandri Kirik </t>
  </si>
  <si>
    <t>SA Eesti Migratsioonifond</t>
  </si>
  <si>
    <t>90004881</t>
  </si>
  <si>
    <t>SA Holstre-Polli Tervisekeskus</t>
  </si>
  <si>
    <t xml:space="preserve">Mitte-eestlaste Integratsiooni SA </t>
  </si>
  <si>
    <t>90006963</t>
  </si>
  <si>
    <t xml:space="preserve">SA A.H.Tammsaare Muuseum Vargamäel </t>
  </si>
  <si>
    <t>SA Läänemaa Arenduskeskus</t>
  </si>
  <si>
    <t>Saaremaa Ettevõtluse Edendamise SA</t>
  </si>
  <si>
    <t>SA Viljandimaa Arenduskeskus</t>
  </si>
  <si>
    <t>90001581</t>
  </si>
  <si>
    <t>SA Võrumaa Arenguagentuur</t>
  </si>
  <si>
    <t>SA Erametsakeskus</t>
  </si>
  <si>
    <t>SA Eesti Puuetega Inimeste Fond</t>
  </si>
  <si>
    <t>90003545</t>
  </si>
  <si>
    <t>SA Sillamäe Narkorehabilitatsioonikeskus</t>
  </si>
  <si>
    <t>90006087</t>
  </si>
  <si>
    <t>SA Eesti Välispoliitika Instituut</t>
  </si>
  <si>
    <t>SA Jõgevamaa Arendus- ja Ettevõtluskeskus</t>
  </si>
  <si>
    <t>SA Koeru Hooldekeskus</t>
  </si>
  <si>
    <t>SA Raplamaa Arendus- ja Ettevõtluskeskus</t>
  </si>
  <si>
    <t>90005573</t>
  </si>
  <si>
    <t>SA Lutreola</t>
  </si>
  <si>
    <t>90006271</t>
  </si>
  <si>
    <t>SA Õpilasmalev</t>
  </si>
  <si>
    <t>90006747</t>
  </si>
  <si>
    <t>Tallinna Vee-ettevõtjate Järelvalve SA</t>
  </si>
  <si>
    <t>reg-l</t>
  </si>
  <si>
    <t>SA Tallinna Ettevõtlusinkubaatorid</t>
  </si>
  <si>
    <t>90005414</t>
  </si>
  <si>
    <t>Haiba Lastekodu SA</t>
  </si>
  <si>
    <t>90006124</t>
  </si>
  <si>
    <t>Kernu Staadioni SA</t>
  </si>
  <si>
    <t>90007052</t>
  </si>
  <si>
    <t>Kernu Noorsootöö SA</t>
  </si>
  <si>
    <t>90008614</t>
  </si>
  <si>
    <t>Kiili Varahalduse SA</t>
  </si>
  <si>
    <t>90005403</t>
  </si>
  <si>
    <t>SA Paldiski Rehabilitatsioonikeskus</t>
  </si>
  <si>
    <t>90005834</t>
  </si>
  <si>
    <t>Ääsmäe Kultuuri- ja Spordi SA</t>
  </si>
  <si>
    <t>90000558</t>
  </si>
  <si>
    <t>Viimsi Kodanikukaitse Fond SA</t>
  </si>
  <si>
    <t>90000512</t>
  </si>
  <si>
    <t>SA Viimsi Arengufond</t>
  </si>
  <si>
    <t>90008459</t>
  </si>
  <si>
    <t>Naissaare Merekindluse Raudtee SA</t>
  </si>
  <si>
    <t>90006880</t>
  </si>
  <si>
    <t>SA Rohuneeme Puhkekeskus</t>
  </si>
  <si>
    <t>90003172</t>
  </si>
  <si>
    <t>SA Jõhvi Hooldekeskus</t>
  </si>
  <si>
    <t>90003396</t>
  </si>
  <si>
    <t>SA Kohtla-järve Arenduskeskus</t>
  </si>
  <si>
    <t>90003404</t>
  </si>
  <si>
    <t>Narva Linnaelamu SA</t>
  </si>
  <si>
    <t>80197655</t>
  </si>
  <si>
    <t>MTÜ Püssi Avatud Noortekeskus</t>
  </si>
  <si>
    <t>80197710</t>
  </si>
  <si>
    <t>MTÜ Püssi Päevakeskus</t>
  </si>
  <si>
    <t>SA Betti Alveri Fond</t>
  </si>
  <si>
    <t>SA Jõgeva Sport</t>
  </si>
  <si>
    <t>Reg-l</t>
  </si>
  <si>
    <t>SA Jõgeva Linna Sotsiaalmaja</t>
  </si>
  <si>
    <t>90007626</t>
  </si>
  <si>
    <t>SA Kuremaa Turismi- ja Arenduskeskus</t>
  </si>
  <si>
    <t>90001888</t>
  </si>
  <si>
    <t>SA Põltsamaa Lossi Arendus</t>
  </si>
  <si>
    <t>90001960</t>
  </si>
  <si>
    <t>Põltsamaa Sõpruse Pargi SA</t>
  </si>
  <si>
    <t>90007786</t>
  </si>
  <si>
    <t>SA Põltsamaa Sport</t>
  </si>
  <si>
    <t>80169291</t>
  </si>
  <si>
    <t>MTÜ Jõgevamaa Omavalitsuste Aktiviseerimiskeskus</t>
  </si>
  <si>
    <t>90007603</t>
  </si>
  <si>
    <t>SA Kalevipoja Koda</t>
  </si>
  <si>
    <t>90008962</t>
  </si>
  <si>
    <t>SA Haapsalu Piiskopilinnus</t>
  </si>
  <si>
    <t>90008944</t>
  </si>
  <si>
    <t>SA Lihula Vara</t>
  </si>
  <si>
    <t>90004852</t>
  </si>
  <si>
    <t>Sihtasutus Luitemaa</t>
  </si>
  <si>
    <t>90004875</t>
  </si>
  <si>
    <t>Pärnu Ühisgümnaasiumi SA</t>
  </si>
  <si>
    <t>90004869</t>
  </si>
  <si>
    <t>Pärnu Koidula Gümnaasiumi SA</t>
  </si>
  <si>
    <t>90004906</t>
  </si>
  <si>
    <t>Pärnu Ülejõe Gümnaasiumi SA</t>
  </si>
  <si>
    <t>90004935</t>
  </si>
  <si>
    <t>Pärnu Vanalinna Põhikooli SA</t>
  </si>
  <si>
    <t>90004912</t>
  </si>
  <si>
    <t>Pärnu Hansagümnaasiumi SA</t>
  </si>
  <si>
    <t>90004289</t>
  </si>
  <si>
    <t>Sauga Valla Põllumeeste SA</t>
  </si>
  <si>
    <t>90004533</t>
  </si>
  <si>
    <t>SA Kihnu Väina Merepark</t>
  </si>
  <si>
    <t>90004668</t>
  </si>
  <si>
    <t>Tõstamaa Mõis SA</t>
  </si>
  <si>
    <t>90004604</t>
  </si>
  <si>
    <t>Tõstamaa Korrakaitse SA</t>
  </si>
  <si>
    <t>90001761</t>
  </si>
  <si>
    <t>SA Räpina Inkubatsioonikeskus</t>
  </si>
  <si>
    <t>90001606</t>
  </si>
  <si>
    <t>SA Räpina Kultuurkapital</t>
  </si>
  <si>
    <t>90007477</t>
  </si>
  <si>
    <t>SA Veriora Noortekas</t>
  </si>
  <si>
    <t>90004929</t>
  </si>
  <si>
    <t>SA Loodna Vabaajakeskus</t>
  </si>
  <si>
    <t>Kaarma Valla Arengu SA</t>
  </si>
  <si>
    <t>90004556</t>
  </si>
  <si>
    <t>SÜG SA</t>
  </si>
  <si>
    <t>90004415</t>
  </si>
  <si>
    <t>KG SA</t>
  </si>
  <si>
    <t>90004674</t>
  </si>
  <si>
    <t>SA Kuressaare Hoolekanne</t>
  </si>
  <si>
    <t>90004711</t>
  </si>
  <si>
    <t>SA Kuressaare Spordibaasid</t>
  </si>
  <si>
    <t>80047470</t>
  </si>
  <si>
    <t>Kuressaare Vanalinna SA</t>
  </si>
  <si>
    <t>90004800</t>
  </si>
  <si>
    <t>SA Orissaare Spordihoone</t>
  </si>
  <si>
    <t>90007709</t>
  </si>
  <si>
    <t>SA Aarike Hooldekodu</t>
  </si>
  <si>
    <t>90007856</t>
  </si>
  <si>
    <t>SA Nõo Hooldekodu</t>
  </si>
  <si>
    <t>90007773</t>
  </si>
  <si>
    <t>SA Uderna Hooldekodu</t>
  </si>
  <si>
    <t>SA Tartu Kultuurkapital</t>
  </si>
  <si>
    <t>SA Tartu Vaimse Tervise Hooldekeskus</t>
  </si>
  <si>
    <t>SA Tähtvere Puhkepark</t>
  </si>
  <si>
    <t>446305</t>
  </si>
  <si>
    <t>90001701</t>
  </si>
  <si>
    <t>SA Tartumaa Turism</t>
  </si>
  <si>
    <t>90007922</t>
  </si>
  <si>
    <t>SA Tartu Sport</t>
  </si>
  <si>
    <t>90007810</t>
  </si>
  <si>
    <t>SA Vooremaa Järved</t>
  </si>
  <si>
    <t>90007879</t>
  </si>
  <si>
    <t>SA Saadjärve Looduskeskus</t>
  </si>
  <si>
    <t>90007661</t>
  </si>
  <si>
    <t>SA Vara Sport</t>
  </si>
  <si>
    <t>90004680</t>
  </si>
  <si>
    <t>SA Tarvastu Erihooldekodu</t>
  </si>
  <si>
    <t>90002043</t>
  </si>
  <si>
    <t>Viljandi Linna Energeetika SA</t>
  </si>
  <si>
    <t>80117035</t>
  </si>
  <si>
    <t>MTÜ Viljandimaa Noortekeskus</t>
  </si>
  <si>
    <t>SA Otepää Spordirajatised</t>
  </si>
  <si>
    <t>SA Valgamaa Arenguagentuur</t>
  </si>
  <si>
    <t>90007632</t>
  </si>
  <si>
    <t>SA Taheva Sanatoorium</t>
  </si>
  <si>
    <t>90001374</t>
  </si>
  <si>
    <t>SA Valga Linna Arengufond</t>
  </si>
  <si>
    <t>90001492</t>
  </si>
  <si>
    <t>SA Valgamaa Fond</t>
  </si>
  <si>
    <t>90001351</t>
  </si>
  <si>
    <t>SA Valgamaa Turism</t>
  </si>
  <si>
    <t>90007655</t>
  </si>
  <si>
    <t>SA Valga Sport</t>
  </si>
  <si>
    <t>80190747</t>
  </si>
  <si>
    <t>MTÜ Valga Hoolekandekeskus</t>
  </si>
  <si>
    <t>90007201</t>
  </si>
  <si>
    <t>SA Rõuge Energiakeskus</t>
  </si>
  <si>
    <t>90007649</t>
  </si>
  <si>
    <t>SA Võru Spordikeskus</t>
  </si>
  <si>
    <t>MTÜ Eesti Maaomavalitsuste Liit</t>
  </si>
  <si>
    <t>MTÜ Eesti Linnade Liit</t>
  </si>
  <si>
    <t>Eesti Regionaalse ja Kohaliku Arengu SA</t>
  </si>
  <si>
    <t>MTÜ Eesti Omavalitsusliitude Ühendus</t>
  </si>
  <si>
    <t>MTÜ Harjumaa Omavalitsuste Liit</t>
  </si>
  <si>
    <t>MTÜ Harjumaa Ühistranspordikeskus</t>
  </si>
  <si>
    <t>SA Harju Ettevõtlus- ja Arenduskeskus</t>
  </si>
  <si>
    <t>MTÜ Hiiumaa Omavalitsuste Liit</t>
  </si>
  <si>
    <t>MTÜ Ida-Virumaa Omavalitsuste Liit</t>
  </si>
  <si>
    <t>Ida-Virumaa Uimastipreventatsiooni SA</t>
  </si>
  <si>
    <t>SA Ida-Viru Ettevõtluskeskus</t>
  </si>
  <si>
    <t>SA Põhja-Eesti Turism</t>
  </si>
  <si>
    <t>MTÜ Kiviõli Omavalitsuste Liit</t>
  </si>
  <si>
    <t>MTÜ Järvamaa Omavalitsuste Liit</t>
  </si>
  <si>
    <t>SA Järvamaa Arenduskeskus</t>
  </si>
  <si>
    <t>MTÜ Südamaa Vabavald</t>
  </si>
  <si>
    <t>MTÜ Järvamaa Ühistranspordikeskus</t>
  </si>
  <si>
    <t>SA Kesk-Eesti Noortekeskus</t>
  </si>
  <si>
    <t>MTÜ Paide-Türi Rahvajooks</t>
  </si>
  <si>
    <t>MTÜ Jõgevamaa Omavalitsuste Liit</t>
  </si>
  <si>
    <t>80134157</t>
  </si>
  <si>
    <t>MTÜ Lustivere Hooldekodu</t>
  </si>
  <si>
    <t>SA Kuremaa Spordikool</t>
  </si>
  <si>
    <t>MTÜ Jõgevamaa Ühistranspordikeskus</t>
  </si>
  <si>
    <t>MTÜ Läänemaa Omavalitsuste Liit</t>
  </si>
  <si>
    <t>MTÜ Lääne-Viru Omavalitsuste Liit</t>
  </si>
  <si>
    <t>SA Lääne-Viru Arenduskeskus</t>
  </si>
  <si>
    <t>MTÜ Pärnumaa Omavalitsuste Liit</t>
  </si>
  <si>
    <t>SA Pärnumaa Ettevõtlus- ja Arenduskeskus</t>
  </si>
  <si>
    <t>MTÜ Põlvamaa Omavalitsuste Liit</t>
  </si>
  <si>
    <t>Põlvamaa Arenduskeskus SA</t>
  </si>
  <si>
    <t>MTÜ Setomaa Valdade Liit</t>
  </si>
  <si>
    <t>MTÜ Raplamaa Omavalitsuste Liit</t>
  </si>
  <si>
    <t>SA Raplamaa Omavalitsuste Arengufond</t>
  </si>
  <si>
    <t>MTÜ Saaremaa Omavalitsuste Liit</t>
  </si>
  <si>
    <t>SA Turvaline Saaremaa</t>
  </si>
  <si>
    <t>MTÜ Tartumaa Omavalitsuste Liit</t>
  </si>
  <si>
    <t>SA Tartu Ärinõuandla</t>
  </si>
  <si>
    <t>Vapramäe-Vellavere-Vitipalu SA</t>
  </si>
  <si>
    <t>Peipsiveere Arengu SA</t>
  </si>
  <si>
    <t>90001256</t>
  </si>
  <si>
    <t>SA Lõuna-Eesti Turism</t>
  </si>
  <si>
    <t>MTÜ Viljandimaa Omavalitsuste Liit</t>
  </si>
  <si>
    <t>Võrtsjärve SA</t>
  </si>
  <si>
    <t>MTÜ Valgamaa Omavalitsuste Liit</t>
  </si>
  <si>
    <t>SA Tõrva-Helme Turism</t>
  </si>
  <si>
    <t>SA Valga Piirkonna Keskkonnakeskus</t>
  </si>
  <si>
    <t>MTÜ Võrumaa Omavalitsuste Liit</t>
  </si>
  <si>
    <t>MTÜ Võrumaa Tehnoloogiainkubaator</t>
  </si>
  <si>
    <t>MTÜ Võru Noortekeskus</t>
  </si>
  <si>
    <t>SA Võru Pensionäride Päevakeskus</t>
  </si>
  <si>
    <t>SA Eesti Maaülikooli Joosep Tootsi Fond</t>
  </si>
  <si>
    <t>Kaitseliidu Kinnisvara SA</t>
  </si>
  <si>
    <t>002301</t>
  </si>
  <si>
    <t>005301</t>
  </si>
  <si>
    <t>007301</t>
  </si>
  <si>
    <t>007302</t>
  </si>
  <si>
    <t>007303</t>
  </si>
  <si>
    <t>007304</t>
  </si>
  <si>
    <t>007305</t>
  </si>
  <si>
    <t>007306</t>
  </si>
  <si>
    <t>007307</t>
  </si>
  <si>
    <t>009301</t>
  </si>
  <si>
    <t>011301</t>
  </si>
  <si>
    <t>011302</t>
  </si>
  <si>
    <t>011304</t>
  </si>
  <si>
    <t>011305</t>
  </si>
  <si>
    <t>011306</t>
  </si>
  <si>
    <t>011307</t>
  </si>
  <si>
    <t>011308</t>
  </si>
  <si>
    <t>012301</t>
  </si>
  <si>
    <t>014301</t>
  </si>
  <si>
    <t>015301</t>
  </si>
  <si>
    <t>015302</t>
  </si>
  <si>
    <t>015303</t>
  </si>
  <si>
    <t>015304</t>
  </si>
  <si>
    <t>015305</t>
  </si>
  <si>
    <t>015306</t>
  </si>
  <si>
    <t>015307</t>
  </si>
  <si>
    <t>015308</t>
  </si>
  <si>
    <t>015309</t>
  </si>
  <si>
    <t>016301</t>
  </si>
  <si>
    <t>016302</t>
  </si>
  <si>
    <t>017301</t>
  </si>
  <si>
    <t>023301</t>
  </si>
  <si>
    <t>024302</t>
  </si>
  <si>
    <t>029301</t>
  </si>
  <si>
    <t>100301</t>
  </si>
  <si>
    <t>100302</t>
  </si>
  <si>
    <t>100303</t>
  </si>
  <si>
    <t>100304</t>
  </si>
  <si>
    <t>137301</t>
  </si>
  <si>
    <t>137302</t>
  </si>
  <si>
    <t>137303</t>
  </si>
  <si>
    <t>138301</t>
  </si>
  <si>
    <t>147301</t>
  </si>
  <si>
    <t>152301</t>
  </si>
  <si>
    <t>154301</t>
  </si>
  <si>
    <t>154302</t>
  </si>
  <si>
    <t>154303</t>
  </si>
  <si>
    <t>154304</t>
  </si>
  <si>
    <t>175301</t>
  </si>
  <si>
    <t>179301</t>
  </si>
  <si>
    <t>185301</t>
  </si>
  <si>
    <t>187301</t>
  </si>
  <si>
    <t>187302</t>
  </si>
  <si>
    <t>220301</t>
  </si>
  <si>
    <t>220302</t>
  </si>
  <si>
    <t>220303</t>
  </si>
  <si>
    <t>221301</t>
  </si>
  <si>
    <t>228301</t>
  </si>
  <si>
    <t>228302</t>
  </si>
  <si>
    <t>228303</t>
  </si>
  <si>
    <t>230301</t>
  </si>
  <si>
    <t>230302</t>
  </si>
  <si>
    <t>240301</t>
  </si>
  <si>
    <t>243302</t>
  </si>
  <si>
    <t>303301</t>
  </si>
  <si>
    <t>310301</t>
  </si>
  <si>
    <t>310302</t>
  </si>
  <si>
    <t>310303</t>
  </si>
  <si>
    <t>310304</t>
  </si>
  <si>
    <t>310305</t>
  </si>
  <si>
    <t>312301</t>
  </si>
  <si>
    <t>319302</t>
  </si>
  <si>
    <t>319303</t>
  </si>
  <si>
    <t>359301</t>
  </si>
  <si>
    <t>359302</t>
  </si>
  <si>
    <t>362301</t>
  </si>
  <si>
    <t>376301</t>
  </si>
  <si>
    <t>400301</t>
  </si>
  <si>
    <t>402301</t>
  </si>
  <si>
    <t>402302</t>
  </si>
  <si>
    <t>402303</t>
  </si>
  <si>
    <t>402304</t>
  </si>
  <si>
    <t>402305</t>
  </si>
  <si>
    <t>409301</t>
  </si>
  <si>
    <t>434301</t>
  </si>
  <si>
    <t>440301</t>
  </si>
  <si>
    <t>445301</t>
  </si>
  <si>
    <t xml:space="preserve">446302 </t>
  </si>
  <si>
    <t xml:space="preserve">446303 </t>
  </si>
  <si>
    <t>446304</t>
  </si>
  <si>
    <t>446306</t>
  </si>
  <si>
    <t>447301</t>
  </si>
  <si>
    <t>447302</t>
  </si>
  <si>
    <t>449301</t>
  </si>
  <si>
    <t>543301</t>
  </si>
  <si>
    <t>546301</t>
  </si>
  <si>
    <t>546302</t>
  </si>
  <si>
    <t>553301</t>
  </si>
  <si>
    <t>553303</t>
  </si>
  <si>
    <t>558301</t>
  </si>
  <si>
    <t>561301</t>
  </si>
  <si>
    <t>561302</t>
  </si>
  <si>
    <t>561303</t>
  </si>
  <si>
    <t>561304</t>
  </si>
  <si>
    <t>561305</t>
  </si>
  <si>
    <t>576301</t>
  </si>
  <si>
    <t>581301</t>
  </si>
  <si>
    <t>584301</t>
  </si>
  <si>
    <t>584302</t>
  </si>
  <si>
    <t>584303</t>
  </si>
  <si>
    <t>584304</t>
  </si>
  <si>
    <t>585301</t>
  </si>
  <si>
    <t>585311</t>
  </si>
  <si>
    <t>585312</t>
  </si>
  <si>
    <t>586301</t>
  </si>
  <si>
    <t>587301</t>
  </si>
  <si>
    <t>587302</t>
  </si>
  <si>
    <t>587303</t>
  </si>
  <si>
    <t>587304</t>
  </si>
  <si>
    <t>587311</t>
  </si>
  <si>
    <t>588301</t>
  </si>
  <si>
    <t>588302</t>
  </si>
  <si>
    <t>588312</t>
  </si>
  <si>
    <t>588313</t>
  </si>
  <si>
    <t>588314</t>
  </si>
  <si>
    <t>588315</t>
  </si>
  <si>
    <t>589301</t>
  </si>
  <si>
    <t>589303</t>
  </si>
  <si>
    <t>589304</t>
  </si>
  <si>
    <t>589311</t>
  </si>
  <si>
    <t>590301</t>
  </si>
  <si>
    <t>591301</t>
  </si>
  <si>
    <t>591302</t>
  </si>
  <si>
    <t>592301</t>
  </si>
  <si>
    <t>592302</t>
  </si>
  <si>
    <t>592311</t>
  </si>
  <si>
    <t>593301</t>
  </si>
  <si>
    <t>593302</t>
  </si>
  <si>
    <t>593311</t>
  </si>
  <si>
    <t>594301</t>
  </si>
  <si>
    <t>594302</t>
  </si>
  <si>
    <t>595301</t>
  </si>
  <si>
    <t>595311</t>
  </si>
  <si>
    <t>596301</t>
  </si>
  <si>
    <t>596302</t>
  </si>
  <si>
    <t>596311</t>
  </si>
  <si>
    <t>596313</t>
  </si>
  <si>
    <t>596314</t>
  </si>
  <si>
    <t>597301</t>
  </si>
  <si>
    <t>597311</t>
  </si>
  <si>
    <t>598301</t>
  </si>
  <si>
    <t>598311</t>
  </si>
  <si>
    <t>598312</t>
  </si>
  <si>
    <t>599301</t>
  </si>
  <si>
    <t>599302</t>
  </si>
  <si>
    <t>599311</t>
  </si>
  <si>
    <t>599312</t>
  </si>
  <si>
    <t>602301</t>
  </si>
  <si>
    <t>620301</t>
  </si>
  <si>
    <t>Reg.kood</t>
  </si>
  <si>
    <t>Tehingupartner</t>
  </si>
  <si>
    <t>Ettevõtluse Arendamise SA (EAS)</t>
  </si>
  <si>
    <t>SA Keskkonnainvesteeringute Keskus (KIK)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</si>
  <si>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</si>
  <si>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</si>
  <si>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</si>
  <si>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</si>
  <si>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(Tehingupartneri koodi 4-s number on 3)</t>
  </si>
  <si>
    <t>sots.kindl.ametilt, tööturuametilt, tööinspektsioonilt</t>
  </si>
  <si>
    <t>nimetus vastavuses seadusandlusega</t>
  </si>
  <si>
    <t>Vaivara Vallavalitsus</t>
  </si>
  <si>
    <t>18. veebr.</t>
  </si>
  <si>
    <t>16.juuni.</t>
  </si>
  <si>
    <t>30.06.2011.a,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</si>
</sst>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0" fontId="7" fillId="0" borderId="7" xfId="17" applyFont="1" applyFill="1" applyBorder="1" applyProtection="1">
      <alignment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4" fontId="5" fillId="0" borderId="9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10" xfId="17" applyFont="1" applyFill="1" applyBorder="1" applyProtection="1">
      <alignment/>
      <protection locked="0"/>
    </xf>
    <xf numFmtId="4" fontId="5" fillId="0" borderId="11" xfId="17" applyNumberFormat="1" applyFont="1" applyFill="1" applyBorder="1" applyAlignment="1" applyProtection="1">
      <alignment/>
      <protection locked="0"/>
    </xf>
    <xf numFmtId="4" fontId="5" fillId="0" borderId="12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3" xfId="17" applyNumberFormat="1" applyFont="1" applyFill="1" applyBorder="1" applyAlignment="1" applyProtection="1">
      <alignment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10" xfId="17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 locked="0"/>
    </xf>
    <xf numFmtId="4" fontId="9" fillId="0" borderId="17" xfId="17" applyNumberFormat="1" applyFont="1" applyFill="1" applyBorder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17" applyFont="1" applyFill="1" applyBorder="1">
      <alignment/>
      <protection/>
    </xf>
    <xf numFmtId="0" fontId="1" fillId="0" borderId="18" xfId="0" applyFont="1" applyBorder="1" applyAlignment="1">
      <alignment/>
    </xf>
    <xf numFmtId="4" fontId="9" fillId="0" borderId="8" xfId="17" applyNumberFormat="1" applyFont="1" applyFill="1" applyBorder="1" applyAlignment="1" applyProtection="1">
      <alignment/>
      <protection locked="0"/>
    </xf>
    <xf numFmtId="4" fontId="9" fillId="0" borderId="19" xfId="17" applyNumberFormat="1" applyFont="1" applyFill="1" applyBorder="1" applyProtection="1">
      <alignment/>
      <protection locked="0"/>
    </xf>
    <xf numFmtId="0" fontId="6" fillId="0" borderId="20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 horizontal="left"/>
      <protection/>
    </xf>
    <xf numFmtId="0" fontId="1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 locked="0"/>
    </xf>
    <xf numFmtId="4" fontId="9" fillId="0" borderId="24" xfId="17" applyNumberFormat="1" applyFont="1" applyFill="1" applyBorder="1" applyProtection="1">
      <alignment/>
      <protection/>
    </xf>
    <xf numFmtId="4" fontId="9" fillId="2" borderId="16" xfId="17" applyNumberFormat="1" applyFont="1" applyFill="1" applyBorder="1" applyAlignment="1" applyProtection="1">
      <alignment/>
      <protection/>
    </xf>
    <xf numFmtId="0" fontId="1" fillId="0" borderId="7" xfId="17" applyFont="1" applyFill="1" applyBorder="1">
      <alignment/>
      <protection/>
    </xf>
    <xf numFmtId="4" fontId="9" fillId="2" borderId="16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3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7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6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4" fontId="5" fillId="0" borderId="16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6" xfId="17" applyNumberFormat="1" applyFont="1" applyFill="1" applyBorder="1" applyProtection="1">
      <alignment/>
      <protection/>
    </xf>
    <xf numFmtId="4" fontId="9" fillId="0" borderId="17" xfId="17" applyNumberFormat="1" applyFont="1" applyFill="1" applyBorder="1" applyProtection="1">
      <alignment/>
      <protection/>
    </xf>
    <xf numFmtId="4" fontId="5" fillId="0" borderId="16" xfId="17" applyNumberFormat="1" applyFont="1" applyFill="1" applyBorder="1" applyProtection="1">
      <alignment/>
      <protection locked="0"/>
    </xf>
    <xf numFmtId="0" fontId="6" fillId="0" borderId="10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5" xfId="17" applyFont="1" applyFill="1" applyBorder="1" applyAlignment="1">
      <alignment horizontal="left"/>
      <protection/>
    </xf>
    <xf numFmtId="0" fontId="12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0" fontId="12" fillId="0" borderId="0" xfId="17" applyFont="1" applyFill="1" applyBorder="1">
      <alignment/>
      <protection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0" fontId="5" fillId="0" borderId="15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8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8" xfId="17" applyFont="1" applyFill="1" applyBorder="1">
      <alignment/>
      <protection/>
    </xf>
    <xf numFmtId="4" fontId="8" fillId="0" borderId="8" xfId="17" applyNumberFormat="1" applyFont="1" applyFill="1" applyBorder="1" applyAlignment="1" applyProtection="1">
      <alignment/>
      <protection/>
    </xf>
    <xf numFmtId="4" fontId="8" fillId="0" borderId="19" xfId="17" applyNumberFormat="1" applyFont="1" applyFill="1" applyBorder="1" applyAlignment="1" applyProtection="1">
      <alignment/>
      <protection/>
    </xf>
    <xf numFmtId="0" fontId="6" fillId="0" borderId="18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1" xfId="17" applyFont="1" applyFill="1" applyBorder="1" applyAlignment="1">
      <alignment horizontal="left"/>
      <protection/>
    </xf>
    <xf numFmtId="0" fontId="5" fillId="0" borderId="22" xfId="17" applyFont="1" applyFill="1" applyBorder="1">
      <alignment/>
      <protection/>
    </xf>
    <xf numFmtId="0" fontId="13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0" fontId="1" fillId="0" borderId="21" xfId="17" applyFont="1" applyFill="1" applyBorder="1" applyAlignment="1">
      <alignment horizontal="left"/>
      <protection/>
    </xf>
    <xf numFmtId="0" fontId="6" fillId="0" borderId="22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2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8" xfId="17" applyFont="1" applyFill="1" applyBorder="1">
      <alignment/>
      <protection/>
    </xf>
    <xf numFmtId="0" fontId="5" fillId="0" borderId="18" xfId="17" applyFont="1" applyFill="1" applyBorder="1" applyAlignment="1">
      <alignment/>
      <protection/>
    </xf>
    <xf numFmtId="0" fontId="5" fillId="0" borderId="18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9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8" xfId="17" applyNumberFormat="1" applyFont="1" applyFill="1" applyBorder="1" applyAlignment="1" applyProtection="1">
      <alignment/>
      <protection/>
    </xf>
    <xf numFmtId="4" fontId="9" fillId="0" borderId="19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10" xfId="17" applyFont="1" applyFill="1" applyBorder="1">
      <alignment/>
      <protection/>
    </xf>
    <xf numFmtId="4" fontId="9" fillId="0" borderId="11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7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6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6" xfId="17" applyNumberFormat="1" applyFont="1" applyFill="1" applyBorder="1" applyAlignment="1" applyProtection="1">
      <alignment/>
      <protection locked="0"/>
    </xf>
    <xf numFmtId="0" fontId="1" fillId="0" borderId="15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5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7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8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2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3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5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4" xfId="17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5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9" fontId="11" fillId="0" borderId="15" xfId="17" applyNumberFormat="1" applyFont="1" applyFill="1" applyBorder="1" applyAlignment="1">
      <alignment horizontal="left"/>
      <protection/>
    </xf>
    <xf numFmtId="0" fontId="11" fillId="0" borderId="18" xfId="17" applyFont="1" applyFill="1" applyBorder="1">
      <alignment/>
      <protection/>
    </xf>
    <xf numFmtId="0" fontId="11" fillId="0" borderId="18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4" xfId="17" applyFont="1" applyBorder="1" applyAlignment="1">
      <alignment horizontal="left"/>
      <protection/>
    </xf>
    <xf numFmtId="49" fontId="6" fillId="0" borderId="10" xfId="17" applyNumberFormat="1" applyFont="1" applyBorder="1" applyAlignment="1">
      <alignment horizontal="left"/>
      <protection/>
    </xf>
    <xf numFmtId="0" fontId="6" fillId="0" borderId="10" xfId="17" applyFont="1" applyBorder="1">
      <alignment/>
      <protection/>
    </xf>
    <xf numFmtId="0" fontId="6" fillId="0" borderId="20" xfId="17" applyFont="1" applyBorder="1">
      <alignment/>
      <protection/>
    </xf>
    <xf numFmtId="164" fontId="6" fillId="0" borderId="10" xfId="17" applyNumberFormat="1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 wrapText="1"/>
      <protection locked="0"/>
    </xf>
    <xf numFmtId="4" fontId="8" fillId="0" borderId="12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2" fillId="0" borderId="0" xfId="0" applyFont="1" applyAlignment="1">
      <alignment/>
    </xf>
    <xf numFmtId="0" fontId="11" fillId="0" borderId="15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0" fontId="5" fillId="0" borderId="7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8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8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2" fillId="0" borderId="0" xfId="17" applyNumberFormat="1" applyFont="1" applyBorder="1" applyAlignment="1">
      <alignment horizontal="left"/>
      <protection/>
    </xf>
    <xf numFmtId="0" fontId="12" fillId="0" borderId="0" xfId="17" applyFont="1" applyBorder="1">
      <alignment/>
      <protection/>
    </xf>
    <xf numFmtId="164" fontId="12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2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7" applyFont="1" applyFill="1" applyBorder="1">
      <alignment/>
      <protection/>
    </xf>
    <xf numFmtId="0" fontId="25" fillId="0" borderId="0" xfId="0" applyFont="1" applyAlignment="1">
      <alignment/>
    </xf>
    <xf numFmtId="2" fontId="0" fillId="3" borderId="0" xfId="0" applyNumberFormat="1" applyFont="1" applyFill="1" applyAlignment="1">
      <alignment/>
    </xf>
    <xf numFmtId="49" fontId="2" fillId="0" borderId="48" xfId="18" applyNumberFormat="1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49" fontId="0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17" fillId="0" borderId="33" xfId="17" applyNumberFormat="1" applyFont="1" applyFill="1" applyBorder="1" applyAlignment="1" applyProtection="1">
      <alignment/>
      <protection locked="0"/>
    </xf>
    <xf numFmtId="4" fontId="17" fillId="0" borderId="34" xfId="1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7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7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" fontId="7" fillId="0" borderId="7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1" fillId="0" borderId="0" xfId="17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Normal_Sheet1" xfId="17"/>
    <cellStyle name="Normal_tehingupartneri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3" sqref="F3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983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322"/>
      <c r="E9" s="323"/>
      <c r="F9" s="321" t="s">
        <v>986</v>
      </c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2389390</v>
      </c>
      <c r="H11" s="31">
        <f>H12+H24+H44+H100</f>
        <v>1350916.1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693180</v>
      </c>
      <c r="H12" s="35">
        <f>SUM(H13:H23)</f>
        <v>370468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>
        <v>501131</v>
      </c>
      <c r="H13" s="39">
        <v>257013</v>
      </c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>
        <v>192049</v>
      </c>
      <c r="H14" s="39">
        <v>113455</v>
      </c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73766</v>
      </c>
      <c r="H24" s="35">
        <f>H25+H26</f>
        <v>44949.189999999995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>
        <v>8168</v>
      </c>
      <c r="H25" s="51">
        <v>10428.93</v>
      </c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>
        <v>65598</v>
      </c>
      <c r="H26" s="55">
        <f>SUM(H27:H43)</f>
        <v>34520.259999999995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>
        <v>29859.11</v>
      </c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>
        <v>1579.75</v>
      </c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>
        <v>658.82</v>
      </c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>
        <v>1717.63</v>
      </c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>
        <v>704.95</v>
      </c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302231</v>
      </c>
      <c r="H44" s="35">
        <f>H45+H68+H88</f>
        <v>188192.74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46098</v>
      </c>
      <c r="H45" s="61">
        <f>H46+H47+H66</f>
        <v>15364.740000000002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46098</v>
      </c>
      <c r="H47" s="68">
        <f>H48+H63+H64+H65</f>
        <v>15364.740000000002</v>
      </c>
    </row>
    <row r="48" spans="1:8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4287</v>
      </c>
      <c r="H48" s="68">
        <f>SUM(H49:H62)+H67</f>
        <v>2423.87</v>
      </c>
    </row>
    <row r="49" spans="1:8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</row>
    <row r="50" spans="1:8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8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>
        <v>106</v>
      </c>
    </row>
    <row r="53" spans="1:8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</row>
    <row r="54" spans="1:8" ht="12.75">
      <c r="A54" s="36" t="s">
        <v>61</v>
      </c>
      <c r="B54" s="37"/>
      <c r="C54" s="37"/>
      <c r="D54" s="37"/>
      <c r="E54" s="37"/>
      <c r="F54" s="37" t="s">
        <v>62</v>
      </c>
      <c r="G54" s="70">
        <v>830</v>
      </c>
      <c r="H54" s="39">
        <v>608.87</v>
      </c>
    </row>
    <row r="55" spans="1:8" ht="12.75">
      <c r="A55" s="36" t="s">
        <v>63</v>
      </c>
      <c r="B55" s="37"/>
      <c r="C55" s="37"/>
      <c r="D55" s="37"/>
      <c r="E55" s="37"/>
      <c r="F55" s="37" t="s">
        <v>64</v>
      </c>
      <c r="G55" s="70">
        <v>3457</v>
      </c>
      <c r="H55" s="39">
        <v>1709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8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3"/>
    </row>
    <row r="59" spans="1:8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</row>
    <row r="60" spans="1:8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3"/>
    </row>
    <row r="62" spans="1:8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>
        <v>41161</v>
      </c>
      <c r="H63" s="39">
        <v>12300.87</v>
      </c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8" ht="12.75">
      <c r="A65" s="36" t="s">
        <v>82</v>
      </c>
      <c r="B65" s="37"/>
      <c r="C65" s="41"/>
      <c r="D65" s="37"/>
      <c r="E65" s="37" t="s">
        <v>83</v>
      </c>
      <c r="F65" s="37"/>
      <c r="G65" s="38">
        <v>650</v>
      </c>
      <c r="H65" s="39">
        <v>640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36911</v>
      </c>
      <c r="H68" s="79">
        <f>H69+H70+H86</f>
        <v>36911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36911</v>
      </c>
      <c r="H70" s="68">
        <f>H71+H83+H84+H85</f>
        <v>36911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36911</v>
      </c>
      <c r="H71" s="68">
        <f>SUM(H72:H82)+H87</f>
        <v>36911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>
        <v>36911</v>
      </c>
      <c r="H75" s="81">
        <v>36911</v>
      </c>
      <c r="I75" s="273"/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8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219222</v>
      </c>
      <c r="H88" s="79">
        <f>H89+H90+H99</f>
        <v>135917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219222</v>
      </c>
      <c r="H90" s="68">
        <f>H91+H96+H97+H98</f>
        <v>135917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219222</v>
      </c>
      <c r="H91" s="87">
        <f>H92+H95</f>
        <v>135917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219222</v>
      </c>
      <c r="H92" s="87">
        <f>SUM(H93:H94)</f>
        <v>135917</v>
      </c>
      <c r="I92" s="273"/>
    </row>
    <row r="93" spans="1:8" ht="12.75">
      <c r="A93" s="36"/>
      <c r="B93" s="37"/>
      <c r="C93" s="71"/>
      <c r="D93" s="37"/>
      <c r="E93" s="41"/>
      <c r="F93" s="147" t="s">
        <v>571</v>
      </c>
      <c r="G93" s="38"/>
      <c r="H93" s="39"/>
    </row>
    <row r="94" spans="1:9" ht="12.75">
      <c r="A94" s="36"/>
      <c r="B94" s="37"/>
      <c r="C94" s="71"/>
      <c r="D94" s="37"/>
      <c r="E94" s="41"/>
      <c r="F94" s="147" t="s">
        <v>572</v>
      </c>
      <c r="G94" s="38">
        <v>219222</v>
      </c>
      <c r="H94" s="39">
        <v>135917</v>
      </c>
      <c r="I94" s="273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1320213</v>
      </c>
      <c r="H100" s="35">
        <f>H101+H108+H122</f>
        <v>747306.1700000002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76.68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>
        <v>76.68</v>
      </c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>
        <v>1318679</v>
      </c>
      <c r="H108" s="79">
        <f>SUM(H109:H114)</f>
        <v>745557.56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>
        <v>5185.46</v>
      </c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1314088</v>
      </c>
      <c r="H114" s="68">
        <f>SUM(H115:H121)</f>
        <v>740372.1000000001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>
        <v>508737</v>
      </c>
      <c r="H115" s="39">
        <v>338757.7</v>
      </c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>
        <v>805351</v>
      </c>
      <c r="H119" s="100">
        <v>401614.4</v>
      </c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>
        <v>1534</v>
      </c>
      <c r="H122" s="79">
        <f>H123+H124+H125</f>
        <v>1671.9299999999998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>
        <v>506.98</v>
      </c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>
        <v>62.86</v>
      </c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>
        <v>1102.09</v>
      </c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2782037</v>
      </c>
      <c r="H126" s="110">
        <f>H127+H152+H186+H205</f>
        <v>1103001.1899999997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358911</v>
      </c>
      <c r="H127" s="35">
        <f>H128+H129+H139+H150</f>
        <v>188676.42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>
        <v>125133</v>
      </c>
      <c r="H128" s="114">
        <v>73884.76</v>
      </c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149229</v>
      </c>
      <c r="H129" s="119">
        <f>H130</f>
        <v>89473.63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149229</v>
      </c>
      <c r="H130" s="119">
        <f>SUM(H131:H138)</f>
        <v>89473.63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>
        <v>16618</v>
      </c>
      <c r="H131" s="39">
        <v>4569.39</v>
      </c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>
        <v>54842</v>
      </c>
      <c r="H132" s="39">
        <v>37287.96</v>
      </c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>
        <v>2712</v>
      </c>
      <c r="H134" s="39">
        <v>1719.38</v>
      </c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>
        <v>58282</v>
      </c>
      <c r="H135" s="39">
        <v>36414.93</v>
      </c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>
        <v>14572</v>
      </c>
      <c r="H136" s="39">
        <v>8380.62</v>
      </c>
    </row>
    <row r="137" spans="1:8" s="104" customFormat="1" ht="12.75">
      <c r="A137" s="103">
        <v>4137</v>
      </c>
      <c r="B137" s="82"/>
      <c r="C137" s="82" t="s">
        <v>152</v>
      </c>
      <c r="D137" s="82"/>
      <c r="E137" s="82"/>
      <c r="F137" s="82"/>
      <c r="G137" s="83">
        <v>2203</v>
      </c>
      <c r="H137" s="39">
        <v>1101.35</v>
      </c>
    </row>
    <row r="138" spans="1:8" s="104" customFormat="1" ht="12.75">
      <c r="A138" s="103">
        <v>4139</v>
      </c>
      <c r="B138" s="82"/>
      <c r="C138" s="82" t="s">
        <v>153</v>
      </c>
      <c r="D138" s="82"/>
      <c r="E138" s="269"/>
      <c r="F138" s="269"/>
      <c r="G138" s="90"/>
      <c r="H138" s="126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66987</v>
      </c>
      <c r="H139" s="119">
        <f>H140+H148</f>
        <v>16215.810000000001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66987</v>
      </c>
      <c r="H140" s="68">
        <f>H141+H142+H147</f>
        <v>16215.810000000001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64580</v>
      </c>
      <c r="H142" s="68">
        <f>SUM(H143:H146)</f>
        <v>16215.810000000001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>
        <v>2047</v>
      </c>
      <c r="H144" s="39">
        <v>256.54</v>
      </c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>
        <v>62533</v>
      </c>
      <c r="H146" s="39">
        <v>15959.27</v>
      </c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>
        <v>2407</v>
      </c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94">
        <v>452</v>
      </c>
      <c r="B150" s="82"/>
      <c r="C150" s="82" t="s">
        <v>174</v>
      </c>
      <c r="D150" s="82"/>
      <c r="E150" s="82"/>
      <c r="F150" s="82"/>
      <c r="G150" s="83">
        <v>17562</v>
      </c>
      <c r="H150" s="39">
        <v>9102.22</v>
      </c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1817574</v>
      </c>
      <c r="H152" s="110">
        <f>H153+H162</f>
        <v>900931.24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980673</v>
      </c>
      <c r="H153" s="138">
        <f>H154+H160+H161</f>
        <v>515997.82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>
        <v>721982</v>
      </c>
      <c r="H154" s="68">
        <f>H155+H156+H157+H158+H159</f>
        <v>385008.98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>
        <v>14393.81</v>
      </c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>
        <v>91586.49</v>
      </c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>
        <v>242617.09</v>
      </c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>
        <v>26445.62</v>
      </c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>
        <v>9965.97</v>
      </c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>
        <v>2053</v>
      </c>
      <c r="H160" s="39">
        <v>1014.21</v>
      </c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>
        <v>256638</v>
      </c>
      <c r="H161" s="39">
        <v>129974.63</v>
      </c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>
        <v>836901</v>
      </c>
      <c r="H162" s="144">
        <f>SUM(H163:H185)-H168</f>
        <v>384933.42000000004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>
        <v>31677.87</v>
      </c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>
        <v>619.94</v>
      </c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>
        <v>438.59</v>
      </c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>
        <v>7629.1</v>
      </c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>
        <v>103711.26</v>
      </c>
    </row>
    <row r="168" spans="1:8" ht="12.75">
      <c r="A168" s="36"/>
      <c r="B168" s="139"/>
      <c r="C168" s="37"/>
      <c r="D168" s="208" t="s">
        <v>551</v>
      </c>
      <c r="E168" s="37"/>
      <c r="F168" s="140"/>
      <c r="G168" s="145"/>
      <c r="H168" s="39">
        <v>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>
        <v>64379.19</v>
      </c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>
        <v>25108.24</v>
      </c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>
        <v>7290.48</v>
      </c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>
        <v>2819.53</v>
      </c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>
        <v>15845.57</v>
      </c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>
        <v>254.39</v>
      </c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>
        <v>3972.08</v>
      </c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>
        <v>91339</v>
      </c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>
        <v>14646.81</v>
      </c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>
        <v>13929.89</v>
      </c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>
        <v>1271.48</v>
      </c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475288</v>
      </c>
      <c r="H186" s="35">
        <f>H187+H199</f>
        <v>11823.14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467361</v>
      </c>
      <c r="H187" s="152">
        <f>H188+H196+H198</f>
        <v>7832.44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>
        <v>9282</v>
      </c>
      <c r="H188" s="153">
        <f>SUM(H189:H195)</f>
        <v>7814.83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>
        <v>7573.53</v>
      </c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>
        <v>241.3</v>
      </c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>
        <v>458079</v>
      </c>
      <c r="H196" s="39">
        <v>17.61</v>
      </c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>
        <v>458079</v>
      </c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>
        <v>7927</v>
      </c>
      <c r="H199" s="159">
        <f>H200+H201+H202+H203+H204</f>
        <v>3990.7000000000003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>
        <v>3899.9</v>
      </c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>
        <v>90.8</v>
      </c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130264</v>
      </c>
      <c r="H205" s="35">
        <f>H206+H213+H214+H215</f>
        <v>1570.3899999999999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>
        <v>130264</v>
      </c>
      <c r="H206" s="61">
        <f>H207+H208+H209+H210+H211+H212</f>
        <v>1570.3899999999999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>
        <v>728.59</v>
      </c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>
        <v>841.8</v>
      </c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-392647</v>
      </c>
      <c r="H216" s="172">
        <f>H11-H126</f>
        <v>247914.91000000038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392647</v>
      </c>
      <c r="H217" s="172">
        <f>H218+H223+H228+H235+H243</f>
        <v>-247914.90999999997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-148642</v>
      </c>
      <c r="H235" s="186">
        <f>H236+H237+H238+H239+H240+H241+H242</f>
        <v>-74320.86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>
        <v>-148642</v>
      </c>
      <c r="H240" s="84">
        <v>-74320.86</v>
      </c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541289</v>
      </c>
      <c r="H243" s="189">
        <v>-173594.05</v>
      </c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2782037</v>
      </c>
      <c r="H244" s="35">
        <f>H245+H253+H254+H258+H277+H283+H294+H301+H327+H341</f>
        <v>1103001.19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783186</v>
      </c>
      <c r="H245" s="193">
        <f>SUM(H246:H252)</f>
        <v>162355.37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>
        <v>26814</v>
      </c>
      <c r="H246" s="195">
        <v>12744.55</v>
      </c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>
        <v>247597</v>
      </c>
      <c r="H247" s="195">
        <v>128020.22</v>
      </c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>
        <v>458079</v>
      </c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>
        <v>10618</v>
      </c>
      <c r="H250" s="195">
        <v>5871.8</v>
      </c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7927</v>
      </c>
      <c r="H251" s="199">
        <f>H199</f>
        <v>3990.7000000000003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>
        <v>32151</v>
      </c>
      <c r="H252" s="204">
        <v>11728.1</v>
      </c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16479</v>
      </c>
      <c r="H254" s="207">
        <f>SUM(H255:H257)</f>
        <v>1440.24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>
        <v>258</v>
      </c>
      <c r="H255" s="195">
        <v>0</v>
      </c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>
        <v>16221</v>
      </c>
      <c r="H257" s="204">
        <v>1440.24</v>
      </c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385092</v>
      </c>
      <c r="H258" s="268">
        <f>SUM(H259:H276)</f>
        <v>117539.09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>
        <v>56585</v>
      </c>
      <c r="H260" s="195">
        <v>24054.35</v>
      </c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>
        <v>28397</v>
      </c>
      <c r="H262" s="195">
        <v>18923.13</v>
      </c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>
        <v>639</v>
      </c>
      <c r="H263" s="195">
        <v>640</v>
      </c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>
        <v>232929</v>
      </c>
      <c r="H266" s="195">
        <v>44273.15</v>
      </c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>
        <v>1278</v>
      </c>
      <c r="H273" s="195">
        <v>1278.23</v>
      </c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>
        <v>65264</v>
      </c>
      <c r="H275" s="195">
        <v>28370.23</v>
      </c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64661</v>
      </c>
      <c r="H277" s="207">
        <f>SUM(H278:H282)</f>
        <v>25520.9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>
        <v>2891</v>
      </c>
      <c r="H278" s="195">
        <v>1485.78</v>
      </c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>
        <v>41158</v>
      </c>
      <c r="H281" s="195">
        <v>14901.1</v>
      </c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>
        <v>20612</v>
      </c>
      <c r="H282" s="204">
        <v>9134.02</v>
      </c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210928</v>
      </c>
      <c r="H283" s="193">
        <f>SUM(H284:H293)</f>
        <v>102788.94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>
        <v>28000</v>
      </c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>
        <v>17682</v>
      </c>
      <c r="H285" s="195">
        <v>8671</v>
      </c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>
        <v>120240</v>
      </c>
      <c r="H286" s="195">
        <v>70989.76</v>
      </c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>
        <v>16506</v>
      </c>
      <c r="H287" s="195">
        <v>6571.94</v>
      </c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>
        <v>19800</v>
      </c>
      <c r="H289" s="195">
        <v>13200</v>
      </c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>
        <v>1400</v>
      </c>
      <c r="H290" s="195">
        <v>461.24</v>
      </c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>
        <v>7300</v>
      </c>
      <c r="H291" s="195">
        <v>2895</v>
      </c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2180</v>
      </c>
      <c r="H294" s="193">
        <f>SUM(H295:H300)</f>
        <v>1307.35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>
        <v>2180</v>
      </c>
      <c r="H296" s="195">
        <v>1307.35</v>
      </c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287801</v>
      </c>
      <c r="H301" s="193">
        <f>SUM(H302:H326)</f>
        <v>147448.63999999998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>
        <v>9622</v>
      </c>
      <c r="H306" s="195">
        <v>4458.27</v>
      </c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>
        <v>3366</v>
      </c>
      <c r="H307" s="195">
        <v>1683</v>
      </c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>
        <v>76149</v>
      </c>
      <c r="H311" s="195">
        <v>36149.05</v>
      </c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>
        <v>72612</v>
      </c>
      <c r="H312" s="195">
        <v>46491.87</v>
      </c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>
        <v>48958</v>
      </c>
      <c r="H313" s="195">
        <v>25282.74</v>
      </c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>
        <v>39032</v>
      </c>
      <c r="H318" s="195">
        <v>17162.01</v>
      </c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>
        <v>5049</v>
      </c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>
        <v>7941</v>
      </c>
      <c r="H323" s="195">
        <v>4199.43</v>
      </c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>
        <v>25072</v>
      </c>
      <c r="H325" s="195">
        <v>12022.27</v>
      </c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840773</v>
      </c>
      <c r="H327" s="207">
        <f>SUM(H328:H340)</f>
        <v>438874.06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>
        <v>319077</v>
      </c>
      <c r="H328" s="195">
        <v>149033.78</v>
      </c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>
        <v>466941</v>
      </c>
      <c r="H331" s="195">
        <v>255366.6</v>
      </c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8" ht="12.75">
      <c r="A336" s="177" t="s">
        <v>465</v>
      </c>
      <c r="B336" s="37" t="s">
        <v>552</v>
      </c>
      <c r="C336" s="41"/>
      <c r="D336" s="41"/>
      <c r="E336" s="41"/>
      <c r="F336" s="41"/>
      <c r="G336" s="194"/>
      <c r="H336" s="195"/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>
        <v>51815</v>
      </c>
      <c r="H337" s="195">
        <v>33156.29</v>
      </c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>
        <v>2940</v>
      </c>
      <c r="H338" s="195">
        <v>1317.39</v>
      </c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190937</v>
      </c>
      <c r="H341" s="193">
        <f>SUM(H342:H357)</f>
        <v>105726.6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>
        <v>4915</v>
      </c>
      <c r="H344" s="195">
        <v>2820.73</v>
      </c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>
        <v>26113</v>
      </c>
      <c r="H345" s="195">
        <v>13929.89</v>
      </c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>
        <v>33363</v>
      </c>
      <c r="H350" s="195">
        <v>14778.61</v>
      </c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>
        <v>2693</v>
      </c>
      <c r="H351" s="195">
        <v>1344.91</v>
      </c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8" ht="12.75">
      <c r="A354" s="177" t="s">
        <v>499</v>
      </c>
      <c r="B354" s="41" t="s">
        <v>500</v>
      </c>
      <c r="C354" s="41"/>
      <c r="D354" s="41"/>
      <c r="E354" s="41"/>
      <c r="F354" s="41"/>
      <c r="G354" s="194">
        <v>56764</v>
      </c>
      <c r="H354" s="216">
        <v>38361.96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>
        <v>447</v>
      </c>
      <c r="H355" s="195">
        <v>231.77</v>
      </c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>
        <v>66642</v>
      </c>
      <c r="H356" s="195">
        <v>34258.73</v>
      </c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8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445925.15</v>
      </c>
      <c r="H361" s="61">
        <f>H362+H363+H364+H365+H366+H367+H369</f>
        <v>371604.29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8" ht="12.75">
      <c r="A367" s="166">
        <v>816</v>
      </c>
      <c r="B367" s="226"/>
      <c r="C367" s="167"/>
      <c r="D367" s="167" t="s">
        <v>515</v>
      </c>
      <c r="E367" s="168"/>
      <c r="F367" s="140"/>
      <c r="G367" s="38">
        <v>445925.15</v>
      </c>
      <c r="H367" s="39">
        <v>371604.29</v>
      </c>
    </row>
    <row r="368" spans="1:8" ht="12.75">
      <c r="A368" s="229"/>
      <c r="B368" s="230"/>
      <c r="C368" s="231"/>
      <c r="D368" s="231"/>
      <c r="E368" s="232" t="s">
        <v>516</v>
      </c>
      <c r="F368" s="233"/>
      <c r="G368" s="38"/>
      <c r="H368" s="39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896010.35</v>
      </c>
      <c r="H370" s="240">
        <f>H371+H378+H379+H380+H381+H382+H383+H384</f>
        <v>1069604.4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749652.35</v>
      </c>
      <c r="H371" s="87">
        <f>SUM(H372:H373)</f>
        <v>923246.3999999999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>
        <v>123414</v>
      </c>
      <c r="H372" s="39">
        <v>123414</v>
      </c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>
        <v>626238.35</v>
      </c>
      <c r="H373" s="39">
        <f>799833.07-0.67</f>
        <v>799832.3999999999</v>
      </c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>
        <v>8322</v>
      </c>
      <c r="H374" s="39">
        <v>8322</v>
      </c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>
        <v>146358</v>
      </c>
      <c r="H383" s="39">
        <v>146358</v>
      </c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8" ht="12.75">
      <c r="A385" s="246" t="s">
        <v>534</v>
      </c>
      <c r="B385" s="247"/>
      <c r="C385" s="248"/>
      <c r="D385" s="248"/>
      <c r="E385" s="248"/>
      <c r="F385" s="249"/>
      <c r="G385" s="312">
        <f>G12+G24+G88+G100</f>
        <v>2306381</v>
      </c>
      <c r="H385" s="312">
        <f>H12+H24+H88+H100</f>
        <v>1298640.36</v>
      </c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 t="s">
        <v>984</v>
      </c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 t="s">
        <v>985</v>
      </c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313">
        <f>IF(G385&lt;&gt;0,(G216+G242)/G385*100,"")</f>
        <v>-17.024377151910286</v>
      </c>
      <c r="H388" s="313">
        <f>IF(H385&lt;&gt;0,(H216+H242)/H385*100,"")</f>
        <v>19.090343842386076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70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70"/>
      <c r="B392" s="254"/>
      <c r="C392" s="254"/>
      <c r="D392" s="254"/>
      <c r="E392" s="254"/>
      <c r="F392" s="254"/>
      <c r="G392" s="257"/>
      <c r="H392" s="316"/>
    </row>
    <row r="393" spans="1:8" ht="12.75">
      <c r="A393" s="270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Vahe=-1922</v>
      </c>
      <c r="H393" s="258" t="str">
        <f>IF(ROUND(H132,2)=ROUND(H354,2),"OK",CONCATENATE("Vahe=",ROUND(H132-H354,2)))</f>
        <v>Vahe=-1074</v>
      </c>
    </row>
    <row r="394" spans="1:8" ht="12.75">
      <c r="A394" s="270"/>
      <c r="B394" s="254"/>
      <c r="C394" s="254"/>
      <c r="D394" s="254"/>
      <c r="E394" s="254"/>
      <c r="F394" s="254"/>
      <c r="G394" s="257"/>
      <c r="H394" s="316"/>
    </row>
    <row r="395" spans="1:8" ht="12.75">
      <c r="A395" s="270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70"/>
      <c r="B396" s="254"/>
      <c r="C396" s="254"/>
      <c r="D396" s="254"/>
      <c r="E396" s="254"/>
      <c r="F396" s="254"/>
      <c r="G396" s="257"/>
      <c r="H396" s="316"/>
    </row>
    <row r="397" spans="1:8" ht="12.75">
      <c r="A397" s="270" t="s">
        <v>542</v>
      </c>
      <c r="B397" s="270"/>
      <c r="C397" s="270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70"/>
      <c r="B398" s="270"/>
      <c r="C398" s="270"/>
      <c r="D398" s="254"/>
      <c r="E398" s="254"/>
      <c r="F398" s="254"/>
      <c r="G398" s="257"/>
      <c r="H398" s="316"/>
    </row>
    <row r="399" spans="1:8" ht="12.75">
      <c r="A399" s="270" t="s">
        <v>543</v>
      </c>
      <c r="B399" s="270"/>
      <c r="C399" s="270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256"/>
      <c r="B400" s="256"/>
      <c r="C400" s="256"/>
      <c r="G400" s="259"/>
      <c r="H400" s="316"/>
    </row>
    <row r="401" spans="1:8" ht="12.75">
      <c r="A401" s="256" t="s">
        <v>544</v>
      </c>
      <c r="B401" s="256"/>
      <c r="C401" s="256"/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256"/>
      <c r="B402" s="256"/>
      <c r="C402" s="256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1:8" ht="12.75">
      <c r="A408" s="256"/>
      <c r="B408" s="256"/>
      <c r="C408" s="256"/>
      <c r="G408" s="317"/>
      <c r="H408" s="317"/>
    </row>
    <row r="409" spans="1:8" ht="12.75">
      <c r="A409" s="256" t="s">
        <v>548</v>
      </c>
      <c r="B409" s="256"/>
      <c r="C409" s="256"/>
      <c r="G409" s="262" t="str">
        <f>IF(ROUND(G365+H242,2)=ROUND(H365,2),"OK")</f>
        <v>OK</v>
      </c>
      <c r="H409" s="319"/>
    </row>
    <row r="410" spans="1:8" ht="12.75">
      <c r="A410" s="256"/>
      <c r="B410" s="256"/>
      <c r="C410" s="256"/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1:8" ht="12.75">
      <c r="A412" s="256"/>
      <c r="B412" s="256"/>
      <c r="C412" s="256"/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37" ht="12.75">
      <c r="A417" s="256"/>
      <c r="B417" s="256"/>
      <c r="C417" s="256"/>
      <c r="D417" s="256"/>
      <c r="E417" s="256"/>
      <c r="F417" s="256"/>
      <c r="G417" s="265"/>
      <c r="H417" s="263"/>
      <c r="I417" s="263"/>
      <c r="J417" s="265"/>
      <c r="K417" s="263"/>
      <c r="L417" s="265"/>
      <c r="M417" s="263"/>
      <c r="N417" s="265"/>
      <c r="O417" s="263"/>
      <c r="P417" s="265"/>
      <c r="Q417" s="263"/>
      <c r="R417" s="265"/>
      <c r="S417" s="263"/>
      <c r="T417" s="265"/>
      <c r="U417" s="263"/>
      <c r="V417" s="265"/>
      <c r="W417" s="263"/>
      <c r="X417" s="265"/>
      <c r="Y417" s="263"/>
      <c r="Z417" s="265"/>
      <c r="AA417" s="263"/>
      <c r="AB417" s="265"/>
      <c r="AC417" s="263"/>
      <c r="AD417" s="265"/>
      <c r="AE417" s="263"/>
      <c r="AF417" s="265"/>
      <c r="AG417" s="263"/>
      <c r="AH417" s="265"/>
      <c r="AI417" s="263"/>
      <c r="AJ417" s="265"/>
      <c r="AK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 topLeftCell="A226">
      <selection activeCell="H259" sqref="H25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21" t="s">
        <v>5</v>
      </c>
      <c r="E9" s="11"/>
      <c r="F9" s="11"/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0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0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/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/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0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/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0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/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/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/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/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/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0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0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0</v>
      </c>
    </row>
    <row r="48" spans="1:9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  <c r="I48" s="69"/>
    </row>
    <row r="49" spans="1:9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  <c r="I49" t="s">
        <v>559</v>
      </c>
    </row>
    <row r="50" spans="1:9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  <c r="I50" t="s">
        <v>560</v>
      </c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9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  <c r="I52" t="s">
        <v>561</v>
      </c>
    </row>
    <row r="53" spans="1:9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  <c r="I53" t="s">
        <v>562</v>
      </c>
    </row>
    <row r="54" spans="1:9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  <c r="I54" t="s">
        <v>563</v>
      </c>
    </row>
    <row r="55" spans="1:9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  <c r="I55" t="s">
        <v>564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9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  <c r="I57" t="s">
        <v>981</v>
      </c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1" t="s">
        <v>565</v>
      </c>
    </row>
    <row r="59" spans="1:9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  <c r="I59" t="s">
        <v>566</v>
      </c>
    </row>
    <row r="60" spans="1:9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  <c r="I60" t="s">
        <v>573</v>
      </c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5" t="s">
        <v>569</v>
      </c>
    </row>
    <row r="62" spans="1:9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  <c r="I62" s="274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/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9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  <c r="I65" t="s">
        <v>976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5" t="s">
        <v>567</v>
      </c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9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  <c r="I85" t="s">
        <v>977</v>
      </c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0</v>
      </c>
      <c r="I92" s="272"/>
    </row>
    <row r="93" spans="1:8" ht="12.75">
      <c r="A93" s="36"/>
      <c r="B93" s="37"/>
      <c r="C93" s="71"/>
      <c r="D93" s="37"/>
      <c r="E93" s="41"/>
      <c r="F93" s="41" t="s">
        <v>553</v>
      </c>
      <c r="G93" s="38"/>
      <c r="H93" s="39"/>
    </row>
    <row r="94" spans="1:9" ht="12.75">
      <c r="A94" s="36"/>
      <c r="B94" s="37"/>
      <c r="C94" s="71"/>
      <c r="D94" s="37"/>
      <c r="E94" s="41"/>
      <c r="F94" s="41" t="s">
        <v>554</v>
      </c>
      <c r="G94" s="38"/>
      <c r="H94" s="39"/>
      <c r="I94" s="272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0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0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/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0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/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0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0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0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0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/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/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/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/>
    </row>
    <row r="137" spans="1:8" s="104" customFormat="1" ht="12.75">
      <c r="A137" s="125">
        <v>4137</v>
      </c>
      <c r="B137" s="82"/>
      <c r="C137" s="82" t="s">
        <v>152</v>
      </c>
      <c r="D137" s="82"/>
      <c r="E137" s="82"/>
      <c r="F137" s="82"/>
      <c r="G137" s="83"/>
      <c r="H137" s="39"/>
    </row>
    <row r="138" spans="1:9" s="308" customFormat="1" ht="12.75">
      <c r="A138" s="36">
        <v>4139</v>
      </c>
      <c r="B138" s="37"/>
      <c r="C138" s="37" t="s">
        <v>153</v>
      </c>
      <c r="D138" s="37"/>
      <c r="E138" s="75"/>
      <c r="F138" s="75"/>
      <c r="G138" s="306"/>
      <c r="H138" s="307"/>
      <c r="I138" s="271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0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0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0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/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129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0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0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0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/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/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/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/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/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/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/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0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/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/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/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/>
    </row>
    <row r="168" spans="1:9" ht="12.75">
      <c r="A168" s="36"/>
      <c r="B168" s="139"/>
      <c r="C168" s="37"/>
      <c r="D168" s="208" t="s">
        <v>551</v>
      </c>
      <c r="E168" s="37"/>
      <c r="F168" s="140"/>
      <c r="G168" s="145"/>
      <c r="H168" s="39"/>
      <c r="I168" s="272" t="s">
        <v>570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/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/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/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/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/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/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/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/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/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/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0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0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0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/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/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0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/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/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0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0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0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/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/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0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0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/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/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0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0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/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/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/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/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/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0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/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/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0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/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/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/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0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/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0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/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/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/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/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/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/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/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/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0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/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/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9" s="209" customFormat="1" ht="12.75">
      <c r="A336" s="200" t="s">
        <v>465</v>
      </c>
      <c r="B336" s="72" t="s">
        <v>552</v>
      </c>
      <c r="C336" s="208"/>
      <c r="D336" s="208"/>
      <c r="E336" s="208"/>
      <c r="F336" s="208"/>
      <c r="G336" s="309"/>
      <c r="H336" s="310"/>
      <c r="I336" s="228" t="s">
        <v>982</v>
      </c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/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0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/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/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/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/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9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/>
      <c r="I354" s="69" t="s">
        <v>978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/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/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9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  <c r="I360" t="s">
        <v>979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0</v>
      </c>
      <c r="H361" s="61">
        <f>H362+H363+H364+H365+H366+H367+H369</f>
        <v>0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9" ht="12.75">
      <c r="A367" s="166">
        <v>816</v>
      </c>
      <c r="B367" s="226"/>
      <c r="C367" s="167"/>
      <c r="D367" s="167" t="s">
        <v>515</v>
      </c>
      <c r="E367" s="168"/>
      <c r="F367" s="140"/>
      <c r="G367" s="38"/>
      <c r="H367" s="39"/>
      <c r="I367" s="228"/>
    </row>
    <row r="368" spans="1:9" ht="12.75">
      <c r="A368" s="229"/>
      <c r="B368" s="230"/>
      <c r="C368" s="231"/>
      <c r="D368" s="231"/>
      <c r="E368" s="232" t="s">
        <v>516</v>
      </c>
      <c r="F368" s="233"/>
      <c r="G368" s="38"/>
      <c r="H368" s="39"/>
      <c r="I368" s="228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0</v>
      </c>
      <c r="H370" s="240">
        <f>H371+H378+H379+H380+H381+H382+H383+H384</f>
        <v>0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0</v>
      </c>
      <c r="H371" s="87">
        <f>SUM(H372:H373)</f>
        <v>0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/>
      <c r="H372" s="39"/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/>
      <c r="H373" s="39"/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/>
      <c r="H374" s="39"/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/>
      <c r="H383" s="39"/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9" ht="12.75">
      <c r="A385" s="246" t="s">
        <v>534</v>
      </c>
      <c r="B385" s="247"/>
      <c r="C385" s="248"/>
      <c r="D385" s="248"/>
      <c r="E385" s="248"/>
      <c r="F385" s="249"/>
      <c r="G385" s="314">
        <f>G12+G24+G88+G100</f>
        <v>0</v>
      </c>
      <c r="H385" s="314">
        <f>H12+H24+H88+H100</f>
        <v>0</v>
      </c>
      <c r="I385" s="69"/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252" t="e">
        <f>(G216+G242)/G385*100</f>
        <v>#DIV/0!</v>
      </c>
      <c r="H388" s="252" t="e">
        <f>(H216+H242)/H385*100</f>
        <v>#DIV/0!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54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54"/>
      <c r="B392" s="254"/>
      <c r="C392" s="254"/>
      <c r="D392" s="254"/>
      <c r="E392" s="254"/>
      <c r="F392" s="254"/>
      <c r="G392" s="257"/>
      <c r="H392" s="316"/>
    </row>
    <row r="393" spans="1:9" ht="12.75">
      <c r="A393" s="254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  <c r="I393" s="69"/>
    </row>
    <row r="394" spans="1:8" ht="12.75">
      <c r="A394" s="254"/>
      <c r="B394" s="254"/>
      <c r="C394" s="254"/>
      <c r="D394" s="254"/>
      <c r="E394" s="254"/>
      <c r="F394" s="254"/>
      <c r="G394" s="257"/>
      <c r="H394" s="316"/>
    </row>
    <row r="395" spans="1:8" ht="12.75">
      <c r="A395" s="254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54"/>
      <c r="B396" s="254"/>
      <c r="C396" s="254"/>
      <c r="D396" s="254"/>
      <c r="E396" s="254"/>
      <c r="F396" s="254"/>
      <c r="G396" s="257"/>
      <c r="H396" s="316"/>
    </row>
    <row r="397" spans="1:8" ht="12.75">
      <c r="A397" s="254" t="s">
        <v>542</v>
      </c>
      <c r="B397" s="254"/>
      <c r="C397" s="254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54"/>
      <c r="B398" s="254"/>
      <c r="C398" s="254"/>
      <c r="D398" s="254"/>
      <c r="E398" s="254"/>
      <c r="F398" s="254"/>
      <c r="G398" s="257"/>
      <c r="H398" s="316"/>
    </row>
    <row r="399" spans="1:8" ht="12.75">
      <c r="A399" s="254" t="s">
        <v>543</v>
      </c>
      <c r="B399" s="254"/>
      <c r="C399" s="254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4"/>
      <c r="G400" s="259"/>
      <c r="H400" s="316"/>
    </row>
    <row r="401" spans="1:8" ht="12.75">
      <c r="A401" s="4" t="s">
        <v>544</v>
      </c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4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7:8" ht="12.75">
      <c r="G408" s="317"/>
      <c r="H408" s="317"/>
    </row>
    <row r="409" spans="1:8" ht="12.75">
      <c r="A409" s="261" t="s">
        <v>548</v>
      </c>
      <c r="G409" s="262" t="str">
        <f>IF(ROUND(G365+H242,2)=ROUND(H365,2),"OK")</f>
        <v>OK</v>
      </c>
      <c r="H409" s="319"/>
    </row>
    <row r="410" spans="7:8" ht="12.75"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7:8" ht="12.75"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40" ht="12.75">
      <c r="A417" s="256"/>
      <c r="B417" s="256"/>
      <c r="C417" s="256"/>
      <c r="D417" s="256"/>
      <c r="E417" s="256"/>
      <c r="F417" s="256"/>
      <c r="G417" s="265"/>
      <c r="H417" s="263"/>
      <c r="I417" s="265"/>
      <c r="J417" s="263"/>
      <c r="K417" s="265"/>
      <c r="L417" s="263"/>
      <c r="M417" s="265"/>
      <c r="N417" s="263"/>
      <c r="O417" s="265"/>
      <c r="P417" s="263"/>
      <c r="Q417" s="265"/>
      <c r="R417" s="263"/>
      <c r="S417" s="265"/>
      <c r="T417" s="263"/>
      <c r="U417" s="265"/>
      <c r="V417" s="263"/>
      <c r="W417" s="265"/>
      <c r="X417" s="263"/>
      <c r="Y417" s="265"/>
      <c r="Z417" s="263"/>
      <c r="AA417" s="265"/>
      <c r="AB417" s="263"/>
      <c r="AC417" s="265"/>
      <c r="AD417" s="263"/>
      <c r="AE417" s="265"/>
      <c r="AF417" s="263"/>
      <c r="AG417" s="265"/>
      <c r="AH417" s="263"/>
      <c r="AI417" s="265"/>
      <c r="AJ417" s="263"/>
      <c r="AK417" s="265"/>
      <c r="AL417" s="263"/>
      <c r="AM417" s="265"/>
      <c r="AN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.8515625" style="0" customWidth="1"/>
    <col min="2" max="2" width="0.13671875" style="0" customWidth="1"/>
    <col min="3" max="3" width="45.7109375" style="0" customWidth="1"/>
  </cols>
  <sheetData>
    <row r="1" spans="1:4" ht="15.75">
      <c r="A1" s="276" t="s">
        <v>973</v>
      </c>
      <c r="B1" s="277" t="s">
        <v>972</v>
      </c>
      <c r="C1" s="305" t="s">
        <v>574</v>
      </c>
      <c r="D1" s="272" t="s">
        <v>980</v>
      </c>
    </row>
    <row r="2" spans="1:3" ht="12.75">
      <c r="A2" s="276" t="s">
        <v>813</v>
      </c>
      <c r="B2" s="278" t="s">
        <v>575</v>
      </c>
      <c r="C2" s="279" t="s">
        <v>576</v>
      </c>
    </row>
    <row r="3" spans="1:3" ht="12.75">
      <c r="A3" s="276" t="s">
        <v>814</v>
      </c>
      <c r="B3" s="280">
        <v>90001411</v>
      </c>
      <c r="C3" s="281" t="s">
        <v>577</v>
      </c>
    </row>
    <row r="4" spans="1:3" ht="12.75">
      <c r="A4" s="276" t="s">
        <v>815</v>
      </c>
      <c r="B4" s="280">
        <v>90000200</v>
      </c>
      <c r="C4" s="301" t="s">
        <v>578</v>
      </c>
    </row>
    <row r="5" spans="1:3" ht="12.75">
      <c r="A5" s="276" t="s">
        <v>816</v>
      </c>
      <c r="B5" s="280">
        <v>90000759</v>
      </c>
      <c r="C5" s="282" t="s">
        <v>579</v>
      </c>
    </row>
    <row r="6" spans="1:3" ht="12.75">
      <c r="A6" s="276" t="s">
        <v>817</v>
      </c>
      <c r="B6" s="280">
        <v>90005872</v>
      </c>
      <c r="C6" s="281" t="s">
        <v>580</v>
      </c>
    </row>
    <row r="7" spans="1:3" ht="12.75">
      <c r="A7" s="276" t="s">
        <v>818</v>
      </c>
      <c r="B7" s="278" t="s">
        <v>581</v>
      </c>
      <c r="C7" s="281" t="s">
        <v>582</v>
      </c>
    </row>
    <row r="8" spans="1:3" ht="12.75">
      <c r="A8" s="276" t="s">
        <v>819</v>
      </c>
      <c r="B8" s="280">
        <v>90006414</v>
      </c>
      <c r="C8" s="281" t="s">
        <v>583</v>
      </c>
    </row>
    <row r="9" spans="1:3" ht="12.75">
      <c r="A9" s="276" t="s">
        <v>820</v>
      </c>
      <c r="B9" s="280" t="s">
        <v>584</v>
      </c>
      <c r="C9" s="302" t="s">
        <v>585</v>
      </c>
    </row>
    <row r="10" spans="1:3" ht="12.75">
      <c r="A10" s="276" t="s">
        <v>821</v>
      </c>
      <c r="B10" s="280" t="s">
        <v>586</v>
      </c>
      <c r="C10" s="281" t="s">
        <v>587</v>
      </c>
    </row>
    <row r="11" spans="1:3" ht="12.75">
      <c r="A11" s="276" t="s">
        <v>822</v>
      </c>
      <c r="B11" s="280" t="s">
        <v>588</v>
      </c>
      <c r="C11" s="281" t="s">
        <v>589</v>
      </c>
    </row>
    <row r="12" spans="1:3" ht="12.75">
      <c r="A12" s="276" t="s">
        <v>823</v>
      </c>
      <c r="B12" s="280">
        <v>90000618</v>
      </c>
      <c r="C12" s="281" t="s">
        <v>590</v>
      </c>
    </row>
    <row r="13" spans="1:3" ht="12.75">
      <c r="A13" s="276" t="s">
        <v>824</v>
      </c>
      <c r="B13" s="280">
        <v>90000357</v>
      </c>
      <c r="C13" s="281" t="s">
        <v>591</v>
      </c>
    </row>
    <row r="14" spans="1:3" ht="12.75">
      <c r="A14" s="276" t="s">
        <v>825</v>
      </c>
      <c r="B14" s="280">
        <v>90001380</v>
      </c>
      <c r="C14" s="281" t="s">
        <v>592</v>
      </c>
    </row>
    <row r="15" spans="1:3" ht="12.75">
      <c r="A15" s="276" t="s">
        <v>826</v>
      </c>
      <c r="B15" s="280">
        <v>90006360</v>
      </c>
      <c r="C15" s="281" t="s">
        <v>593</v>
      </c>
    </row>
    <row r="16" spans="1:3" ht="12.75">
      <c r="A16" s="276" t="s">
        <v>827</v>
      </c>
      <c r="B16" s="280">
        <v>90005188</v>
      </c>
      <c r="C16" s="302" t="s">
        <v>594</v>
      </c>
    </row>
    <row r="17" spans="1:3" ht="12.75">
      <c r="A17" s="276" t="s">
        <v>828</v>
      </c>
      <c r="B17" s="280">
        <v>90005797</v>
      </c>
      <c r="C17" s="281" t="s">
        <v>595</v>
      </c>
    </row>
    <row r="18" spans="1:3" ht="12.75">
      <c r="A18" s="276" t="s">
        <v>829</v>
      </c>
      <c r="B18" s="280">
        <v>90003350</v>
      </c>
      <c r="C18" s="281" t="s">
        <v>596</v>
      </c>
    </row>
    <row r="19" spans="1:3" ht="12.75">
      <c r="A19" s="276" t="s">
        <v>830</v>
      </c>
      <c r="B19" s="280">
        <v>90006006</v>
      </c>
      <c r="C19" s="301" t="s">
        <v>974</v>
      </c>
    </row>
    <row r="20" spans="1:3" ht="12.75">
      <c r="A20" s="276" t="s">
        <v>831</v>
      </c>
      <c r="B20" s="280">
        <v>90005946</v>
      </c>
      <c r="C20" s="301" t="s">
        <v>975</v>
      </c>
    </row>
    <row r="21" spans="1:3" ht="12.75">
      <c r="A21" s="276" t="s">
        <v>832</v>
      </c>
      <c r="B21" s="280">
        <v>90000937</v>
      </c>
      <c r="C21" s="282" t="s">
        <v>597</v>
      </c>
    </row>
    <row r="22" spans="1:3" ht="12.75">
      <c r="A22" s="276" t="s">
        <v>833</v>
      </c>
      <c r="B22" s="280" t="s">
        <v>598</v>
      </c>
      <c r="C22" s="282" t="s">
        <v>599</v>
      </c>
    </row>
    <row r="23" spans="1:3" ht="12.75">
      <c r="A23" s="276" t="s">
        <v>834</v>
      </c>
      <c r="B23" s="280">
        <v>90000788</v>
      </c>
      <c r="C23" s="281" t="s">
        <v>600</v>
      </c>
    </row>
    <row r="24" spans="1:3" ht="12.75">
      <c r="A24" s="276" t="s">
        <v>835</v>
      </c>
      <c r="B24" s="277" t="s">
        <v>601</v>
      </c>
      <c r="C24" s="281" t="s">
        <v>602</v>
      </c>
    </row>
    <row r="25" spans="1:3" ht="12.75">
      <c r="A25" s="276" t="s">
        <v>836</v>
      </c>
      <c r="B25" s="280">
        <v>90000506</v>
      </c>
      <c r="C25" s="281" t="s">
        <v>603</v>
      </c>
    </row>
    <row r="26" spans="1:3" ht="12.75">
      <c r="A26" s="276" t="s">
        <v>837</v>
      </c>
      <c r="B26" s="280">
        <v>90004071</v>
      </c>
      <c r="C26" s="281" t="s">
        <v>604</v>
      </c>
    </row>
    <row r="27" spans="1:3" ht="12.75">
      <c r="A27" s="276" t="s">
        <v>838</v>
      </c>
      <c r="B27" s="280">
        <v>90004214</v>
      </c>
      <c r="C27" s="281" t="s">
        <v>605</v>
      </c>
    </row>
    <row r="28" spans="1:3" ht="12.75">
      <c r="A28" s="276" t="s">
        <v>839</v>
      </c>
      <c r="B28" s="277" t="s">
        <v>606</v>
      </c>
      <c r="C28" s="281" t="s">
        <v>607</v>
      </c>
    </row>
    <row r="29" spans="1:3" ht="12.75">
      <c r="A29" s="276" t="s">
        <v>840</v>
      </c>
      <c r="B29" s="280">
        <v>90005449</v>
      </c>
      <c r="C29" s="281" t="s">
        <v>608</v>
      </c>
    </row>
    <row r="30" spans="1:3" ht="12.75">
      <c r="A30" s="276" t="s">
        <v>841</v>
      </c>
      <c r="B30" s="280">
        <v>90000145</v>
      </c>
      <c r="C30" s="282" t="s">
        <v>609</v>
      </c>
    </row>
    <row r="31" spans="1:3" ht="12.75">
      <c r="A31" s="276" t="s">
        <v>842</v>
      </c>
      <c r="B31" s="280" t="s">
        <v>610</v>
      </c>
      <c r="C31" s="282" t="s">
        <v>611</v>
      </c>
    </row>
    <row r="32" spans="1:3" ht="12.75">
      <c r="A32" s="276" t="s">
        <v>843</v>
      </c>
      <c r="B32" s="277" t="s">
        <v>612</v>
      </c>
      <c r="C32" s="281" t="s">
        <v>613</v>
      </c>
    </row>
    <row r="33" spans="1:3" ht="12.75">
      <c r="A33" s="276" t="s">
        <v>844</v>
      </c>
      <c r="B33" s="280">
        <v>90001322</v>
      </c>
      <c r="C33" s="282" t="s">
        <v>614</v>
      </c>
    </row>
    <row r="34" spans="1:3" ht="12.75">
      <c r="A34" s="283" t="s">
        <v>845</v>
      </c>
      <c r="B34" s="280">
        <v>90008347</v>
      </c>
      <c r="C34" s="282" t="s">
        <v>615</v>
      </c>
    </row>
    <row r="35" spans="1:3" ht="12.75">
      <c r="A35" s="276" t="s">
        <v>846</v>
      </c>
      <c r="B35" s="280">
        <v>80028194</v>
      </c>
      <c r="C35" s="282" t="s">
        <v>616</v>
      </c>
    </row>
    <row r="36" spans="1:3" ht="12.75">
      <c r="A36" s="276" t="s">
        <v>847</v>
      </c>
      <c r="B36" s="284" t="s">
        <v>617</v>
      </c>
      <c r="C36" s="284" t="s">
        <v>618</v>
      </c>
    </row>
    <row r="37" spans="1:3" ht="12.75">
      <c r="A37" s="276" t="s">
        <v>848</v>
      </c>
      <c r="B37" s="284" t="s">
        <v>619</v>
      </c>
      <c r="C37" s="284" t="s">
        <v>620</v>
      </c>
    </row>
    <row r="38" spans="1:3" ht="12.75">
      <c r="A38" s="276" t="s">
        <v>849</v>
      </c>
      <c r="B38" s="284" t="s">
        <v>621</v>
      </c>
      <c r="C38" s="284" t="s">
        <v>622</v>
      </c>
    </row>
    <row r="39" spans="1:3" ht="12.75">
      <c r="A39" s="276" t="s">
        <v>850</v>
      </c>
      <c r="B39" s="284" t="s">
        <v>623</v>
      </c>
      <c r="C39" s="284" t="s">
        <v>624</v>
      </c>
    </row>
    <row r="40" spans="1:3" ht="12.75">
      <c r="A40" s="276" t="s">
        <v>851</v>
      </c>
      <c r="B40" s="285" t="s">
        <v>625</v>
      </c>
      <c r="C40" s="286" t="s">
        <v>626</v>
      </c>
    </row>
    <row r="41" spans="1:3" ht="12.75">
      <c r="A41" s="276" t="s">
        <v>852</v>
      </c>
      <c r="B41" s="285" t="s">
        <v>627</v>
      </c>
      <c r="C41" s="286" t="s">
        <v>628</v>
      </c>
    </row>
    <row r="42" spans="1:3" ht="12.75">
      <c r="A42" s="276" t="s">
        <v>853</v>
      </c>
      <c r="B42" s="285" t="s">
        <v>629</v>
      </c>
      <c r="C42" s="286" t="s">
        <v>630</v>
      </c>
    </row>
    <row r="43" spans="1:3" ht="12.75">
      <c r="A43" s="276" t="s">
        <v>854</v>
      </c>
      <c r="B43" s="284" t="s">
        <v>631</v>
      </c>
      <c r="C43" s="284" t="s">
        <v>632</v>
      </c>
    </row>
    <row r="44" spans="1:3" ht="12.75">
      <c r="A44" s="276" t="s">
        <v>855</v>
      </c>
      <c r="B44" s="284" t="s">
        <v>633</v>
      </c>
      <c r="C44" s="284" t="s">
        <v>634</v>
      </c>
    </row>
    <row r="45" spans="1:3" ht="12.75">
      <c r="A45" s="276" t="s">
        <v>856</v>
      </c>
      <c r="B45" s="287" t="s">
        <v>635</v>
      </c>
      <c r="C45" s="282" t="s">
        <v>636</v>
      </c>
    </row>
    <row r="46" spans="1:3" ht="12.75">
      <c r="A46" s="276" t="s">
        <v>857</v>
      </c>
      <c r="B46" s="287" t="s">
        <v>637</v>
      </c>
      <c r="C46" s="282" t="s">
        <v>638</v>
      </c>
    </row>
    <row r="47" spans="1:3" ht="12.75">
      <c r="A47" s="276" t="s">
        <v>858</v>
      </c>
      <c r="B47" s="287" t="s">
        <v>639</v>
      </c>
      <c r="C47" s="282" t="s">
        <v>640</v>
      </c>
    </row>
    <row r="48" spans="1:3" ht="12.75">
      <c r="A48" s="276" t="s">
        <v>859</v>
      </c>
      <c r="B48" s="287" t="s">
        <v>641</v>
      </c>
      <c r="C48" s="286" t="s">
        <v>642</v>
      </c>
    </row>
    <row r="49" spans="1:3" ht="12.75">
      <c r="A49" s="276" t="s">
        <v>860</v>
      </c>
      <c r="B49" s="287" t="s">
        <v>643</v>
      </c>
      <c r="C49" s="286" t="s">
        <v>644</v>
      </c>
    </row>
    <row r="50" spans="1:3" ht="12.75">
      <c r="A50" s="276" t="s">
        <v>861</v>
      </c>
      <c r="B50" s="287" t="s">
        <v>645</v>
      </c>
      <c r="C50" s="282" t="s">
        <v>646</v>
      </c>
    </row>
    <row r="51" spans="1:3" ht="12.75">
      <c r="A51" s="276" t="s">
        <v>862</v>
      </c>
      <c r="B51" s="287" t="s">
        <v>647</v>
      </c>
      <c r="C51" s="282" t="s">
        <v>648</v>
      </c>
    </row>
    <row r="52" spans="1:3" ht="12.75">
      <c r="A52" s="276" t="s">
        <v>863</v>
      </c>
      <c r="B52" s="287" t="s">
        <v>649</v>
      </c>
      <c r="C52" s="282" t="s">
        <v>650</v>
      </c>
    </row>
    <row r="53" spans="1:3" ht="12.75">
      <c r="A53" s="276" t="s">
        <v>864</v>
      </c>
      <c r="B53" s="287" t="s">
        <v>651</v>
      </c>
      <c r="C53" s="286" t="s">
        <v>652</v>
      </c>
    </row>
    <row r="54" spans="1:3" ht="12.75">
      <c r="A54" s="276" t="s">
        <v>865</v>
      </c>
      <c r="B54" s="287" t="s">
        <v>653</v>
      </c>
      <c r="C54" s="286" t="s">
        <v>654</v>
      </c>
    </row>
    <row r="55" spans="1:3" ht="12.75">
      <c r="A55" s="276" t="s">
        <v>866</v>
      </c>
      <c r="B55" s="288">
        <v>90001440</v>
      </c>
      <c r="C55" s="289" t="s">
        <v>655</v>
      </c>
    </row>
    <row r="56" spans="1:3" ht="12.75">
      <c r="A56" s="276" t="s">
        <v>867</v>
      </c>
      <c r="B56" s="288">
        <v>90007974</v>
      </c>
      <c r="C56" s="289" t="s">
        <v>656</v>
      </c>
    </row>
    <row r="57" spans="1:3" ht="12.75">
      <c r="A57" s="276" t="s">
        <v>868</v>
      </c>
      <c r="B57" s="288" t="s">
        <v>657</v>
      </c>
      <c r="C57" s="289" t="s">
        <v>658</v>
      </c>
    </row>
    <row r="58" spans="1:3" ht="12.75">
      <c r="A58" s="276" t="s">
        <v>869</v>
      </c>
      <c r="B58" s="287" t="s">
        <v>659</v>
      </c>
      <c r="C58" s="286" t="s">
        <v>660</v>
      </c>
    </row>
    <row r="59" spans="1:3" ht="12.75">
      <c r="A59" s="276" t="s">
        <v>870</v>
      </c>
      <c r="B59" s="287" t="s">
        <v>661</v>
      </c>
      <c r="C59" s="282" t="s">
        <v>662</v>
      </c>
    </row>
    <row r="60" spans="1:3" ht="12.75">
      <c r="A60" s="276" t="s">
        <v>871</v>
      </c>
      <c r="B60" s="287" t="s">
        <v>663</v>
      </c>
      <c r="C60" s="282" t="s">
        <v>664</v>
      </c>
    </row>
    <row r="61" spans="1:3" ht="12.75">
      <c r="A61" s="276" t="s">
        <v>872</v>
      </c>
      <c r="B61" s="287" t="s">
        <v>665</v>
      </c>
      <c r="C61" s="286" t="s">
        <v>666</v>
      </c>
    </row>
    <row r="62" spans="1:3" ht="12.75">
      <c r="A62" s="276" t="s">
        <v>873</v>
      </c>
      <c r="B62" s="290" t="s">
        <v>667</v>
      </c>
      <c r="C62" s="303" t="s">
        <v>668</v>
      </c>
    </row>
    <row r="63" spans="1:3" ht="12.75">
      <c r="A63" s="276" t="s">
        <v>874</v>
      </c>
      <c r="B63" s="290" t="s">
        <v>669</v>
      </c>
      <c r="C63" s="286" t="s">
        <v>670</v>
      </c>
    </row>
    <row r="64" spans="1:3" ht="12.75">
      <c r="A64" s="276" t="s">
        <v>875</v>
      </c>
      <c r="B64" s="290" t="s">
        <v>671</v>
      </c>
      <c r="C64" s="286" t="s">
        <v>672</v>
      </c>
    </row>
    <row r="65" spans="1:3" ht="12.75">
      <c r="A65" s="276" t="s">
        <v>876</v>
      </c>
      <c r="B65" s="285" t="s">
        <v>673</v>
      </c>
      <c r="C65" s="286" t="s">
        <v>674</v>
      </c>
    </row>
    <row r="66" spans="1:3" ht="12.75">
      <c r="A66" s="276" t="s">
        <v>877</v>
      </c>
      <c r="B66" s="285" t="s">
        <v>675</v>
      </c>
      <c r="C66" s="286" t="s">
        <v>676</v>
      </c>
    </row>
    <row r="67" spans="1:3" ht="12.75">
      <c r="A67" s="276" t="s">
        <v>878</v>
      </c>
      <c r="B67" s="287" t="s">
        <v>677</v>
      </c>
      <c r="C67" s="286" t="s">
        <v>678</v>
      </c>
    </row>
    <row r="68" spans="1:3" ht="12.75">
      <c r="A68" s="276" t="s">
        <v>879</v>
      </c>
      <c r="B68" s="287" t="s">
        <v>679</v>
      </c>
      <c r="C68" s="286" t="s">
        <v>680</v>
      </c>
    </row>
    <row r="69" spans="1:3" ht="12.75">
      <c r="A69" s="276" t="s">
        <v>880</v>
      </c>
      <c r="B69" s="287" t="s">
        <v>681</v>
      </c>
      <c r="C69" s="286" t="s">
        <v>682</v>
      </c>
    </row>
    <row r="70" spans="1:3" ht="12.75">
      <c r="A70" s="276" t="s">
        <v>881</v>
      </c>
      <c r="B70" s="287" t="s">
        <v>683</v>
      </c>
      <c r="C70" s="286" t="s">
        <v>684</v>
      </c>
    </row>
    <row r="71" spans="1:3" ht="12.75">
      <c r="A71" s="276" t="s">
        <v>882</v>
      </c>
      <c r="B71" s="287" t="s">
        <v>685</v>
      </c>
      <c r="C71" s="286" t="s">
        <v>686</v>
      </c>
    </row>
    <row r="72" spans="1:3" ht="12.75">
      <c r="A72" s="276" t="s">
        <v>883</v>
      </c>
      <c r="B72" s="287" t="s">
        <v>687</v>
      </c>
      <c r="C72" s="282" t="s">
        <v>688</v>
      </c>
    </row>
    <row r="73" spans="1:3" ht="12.75">
      <c r="A73" s="276" t="s">
        <v>884</v>
      </c>
      <c r="B73" s="287" t="s">
        <v>691</v>
      </c>
      <c r="C73" s="282" t="s">
        <v>692</v>
      </c>
    </row>
    <row r="74" spans="1:3" ht="12.75">
      <c r="A74" s="283" t="s">
        <v>885</v>
      </c>
      <c r="B74" s="287" t="s">
        <v>693</v>
      </c>
      <c r="C74" s="282" t="s">
        <v>694</v>
      </c>
    </row>
    <row r="75" spans="1:3" ht="12.75">
      <c r="A75" s="283" t="s">
        <v>886</v>
      </c>
      <c r="B75" s="285" t="s">
        <v>695</v>
      </c>
      <c r="C75" s="286" t="s">
        <v>696</v>
      </c>
    </row>
    <row r="76" spans="1:3" ht="12.75">
      <c r="A76" s="283" t="s">
        <v>887</v>
      </c>
      <c r="B76" s="285" t="s">
        <v>697</v>
      </c>
      <c r="C76" s="286" t="s">
        <v>698</v>
      </c>
    </row>
    <row r="77" spans="1:3" ht="12.75">
      <c r="A77" s="283" t="s">
        <v>888</v>
      </c>
      <c r="B77" s="285" t="s">
        <v>699</v>
      </c>
      <c r="C77" s="286" t="s">
        <v>700</v>
      </c>
    </row>
    <row r="78" spans="1:3" ht="12.75">
      <c r="A78" s="283" t="s">
        <v>889</v>
      </c>
      <c r="B78" s="285" t="s">
        <v>701</v>
      </c>
      <c r="C78" s="286" t="s">
        <v>702</v>
      </c>
    </row>
    <row r="79" spans="1:3" ht="12.75">
      <c r="A79" s="283" t="s">
        <v>890</v>
      </c>
      <c r="B79" s="291">
        <v>90002020</v>
      </c>
      <c r="C79" s="279" t="s">
        <v>703</v>
      </c>
    </row>
    <row r="80" spans="1:3" ht="12.75">
      <c r="A80" s="276" t="s">
        <v>891</v>
      </c>
      <c r="B80" s="287" t="s">
        <v>704</v>
      </c>
      <c r="C80" s="282" t="s">
        <v>705</v>
      </c>
    </row>
    <row r="81" spans="1:3" ht="12.75">
      <c r="A81" s="276" t="s">
        <v>892</v>
      </c>
      <c r="B81" s="287" t="s">
        <v>706</v>
      </c>
      <c r="C81" s="282" t="s">
        <v>707</v>
      </c>
    </row>
    <row r="82" spans="1:3" ht="12.75">
      <c r="A82" s="276" t="s">
        <v>893</v>
      </c>
      <c r="B82" s="287" t="s">
        <v>708</v>
      </c>
      <c r="C82" s="282" t="s">
        <v>709</v>
      </c>
    </row>
    <row r="83" spans="1:3" ht="12.75">
      <c r="A83" s="276" t="s">
        <v>894</v>
      </c>
      <c r="B83" s="292" t="s">
        <v>710</v>
      </c>
      <c r="C83" s="282" t="s">
        <v>711</v>
      </c>
    </row>
    <row r="84" spans="1:3" ht="12.75">
      <c r="A84" s="276" t="s">
        <v>895</v>
      </c>
      <c r="B84" s="292" t="s">
        <v>712</v>
      </c>
      <c r="C84" s="293" t="s">
        <v>713</v>
      </c>
    </row>
    <row r="85" spans="1:3" ht="12.75">
      <c r="A85" s="276" t="s">
        <v>896</v>
      </c>
      <c r="B85" s="292" t="s">
        <v>714</v>
      </c>
      <c r="C85" s="293" t="s">
        <v>715</v>
      </c>
    </row>
    <row r="86" spans="1:3" ht="12.75">
      <c r="A86" s="276" t="s">
        <v>897</v>
      </c>
      <c r="B86" s="292" t="s">
        <v>716</v>
      </c>
      <c r="C86" s="293" t="s">
        <v>717</v>
      </c>
    </row>
    <row r="87" spans="1:3" ht="12.75">
      <c r="A87" s="276" t="s">
        <v>898</v>
      </c>
      <c r="B87" s="294" t="s">
        <v>718</v>
      </c>
      <c r="C87" s="293" t="s">
        <v>719</v>
      </c>
    </row>
    <row r="88" spans="1:3" ht="12.75">
      <c r="A88" s="276" t="s">
        <v>899</v>
      </c>
      <c r="B88" s="294" t="s">
        <v>720</v>
      </c>
      <c r="C88" s="294" t="s">
        <v>721</v>
      </c>
    </row>
    <row r="89" spans="1:3" ht="12.75">
      <c r="A89" s="276" t="s">
        <v>900</v>
      </c>
      <c r="B89" s="285">
        <v>90001291</v>
      </c>
      <c r="C89" s="295" t="s">
        <v>722</v>
      </c>
    </row>
    <row r="90" spans="1:3" ht="12.75">
      <c r="A90" s="276" t="s">
        <v>901</v>
      </c>
      <c r="B90" s="285">
        <v>90007431</v>
      </c>
      <c r="C90" s="296" t="s">
        <v>723</v>
      </c>
    </row>
    <row r="91" spans="1:3" ht="12.75">
      <c r="A91" s="276" t="s">
        <v>902</v>
      </c>
      <c r="B91" s="285">
        <v>90007307</v>
      </c>
      <c r="C91" s="296" t="s">
        <v>724</v>
      </c>
    </row>
    <row r="92" spans="1:3" ht="12.75">
      <c r="A92" s="276" t="s">
        <v>725</v>
      </c>
      <c r="B92" s="285" t="s">
        <v>726</v>
      </c>
      <c r="C92" s="296" t="s">
        <v>727</v>
      </c>
    </row>
    <row r="93" spans="1:3" ht="12.75">
      <c r="A93" s="276" t="s">
        <v>903</v>
      </c>
      <c r="B93" s="285" t="s">
        <v>728</v>
      </c>
      <c r="C93" s="296" t="s">
        <v>729</v>
      </c>
    </row>
    <row r="94" spans="1:3" ht="12.75">
      <c r="A94" s="276" t="s">
        <v>904</v>
      </c>
      <c r="B94" s="285" t="s">
        <v>730</v>
      </c>
      <c r="C94" s="296" t="s">
        <v>731</v>
      </c>
    </row>
    <row r="95" spans="1:3" ht="12.75">
      <c r="A95" s="276" t="s">
        <v>905</v>
      </c>
      <c r="B95" s="285" t="s">
        <v>732</v>
      </c>
      <c r="C95" s="296" t="s">
        <v>733</v>
      </c>
    </row>
    <row r="96" spans="1:3" ht="12.75">
      <c r="A96" s="276" t="s">
        <v>906</v>
      </c>
      <c r="B96" s="285" t="s">
        <v>734</v>
      </c>
      <c r="C96" s="296" t="s">
        <v>735</v>
      </c>
    </row>
    <row r="97" spans="1:3" ht="12.75">
      <c r="A97" s="283" t="s">
        <v>907</v>
      </c>
      <c r="B97" s="285" t="s">
        <v>736</v>
      </c>
      <c r="C97" s="296" t="s">
        <v>737</v>
      </c>
    </row>
    <row r="98" spans="1:3" ht="12.75">
      <c r="A98" s="276" t="s">
        <v>908</v>
      </c>
      <c r="B98" s="287" t="s">
        <v>738</v>
      </c>
      <c r="C98" s="282" t="s">
        <v>739</v>
      </c>
    </row>
    <row r="99" spans="1:3" ht="12.75">
      <c r="A99" s="276" t="s">
        <v>909</v>
      </c>
      <c r="B99" s="285" t="s">
        <v>740</v>
      </c>
      <c r="C99" s="297" t="s">
        <v>741</v>
      </c>
    </row>
    <row r="100" spans="1:3" ht="12.75">
      <c r="A100" s="276" t="s">
        <v>910</v>
      </c>
      <c r="B100" s="291">
        <v>90007520</v>
      </c>
      <c r="C100" s="279" t="s">
        <v>742</v>
      </c>
    </row>
    <row r="101" spans="1:3" ht="12.75">
      <c r="A101" s="276" t="s">
        <v>911</v>
      </c>
      <c r="B101" s="291">
        <v>90001227</v>
      </c>
      <c r="C101" s="279" t="s">
        <v>743</v>
      </c>
    </row>
    <row r="102" spans="1:3" ht="12.75">
      <c r="A102" s="276" t="s">
        <v>912</v>
      </c>
      <c r="B102" s="293" t="s">
        <v>744</v>
      </c>
      <c r="C102" s="296" t="s">
        <v>745</v>
      </c>
    </row>
    <row r="103" spans="1:3" ht="12.75">
      <c r="A103" s="276" t="s">
        <v>913</v>
      </c>
      <c r="B103" s="287" t="s">
        <v>746</v>
      </c>
      <c r="C103" s="282" t="s">
        <v>747</v>
      </c>
    </row>
    <row r="104" spans="1:3" ht="12.75">
      <c r="A104" s="276" t="s">
        <v>914</v>
      </c>
      <c r="B104" s="287" t="s">
        <v>748</v>
      </c>
      <c r="C104" s="282" t="s">
        <v>749</v>
      </c>
    </row>
    <row r="105" spans="1:3" ht="12.75">
      <c r="A105" s="276" t="s">
        <v>915</v>
      </c>
      <c r="B105" s="287" t="s">
        <v>750</v>
      </c>
      <c r="C105" s="282" t="s">
        <v>751</v>
      </c>
    </row>
    <row r="106" spans="1:3" ht="12.75">
      <c r="A106" s="276" t="s">
        <v>916</v>
      </c>
      <c r="B106" s="285" t="s">
        <v>752</v>
      </c>
      <c r="C106" s="286" t="s">
        <v>753</v>
      </c>
    </row>
    <row r="107" spans="1:3" ht="12.75">
      <c r="A107" s="276" t="s">
        <v>917</v>
      </c>
      <c r="B107" s="285" t="s">
        <v>754</v>
      </c>
      <c r="C107" s="286" t="s">
        <v>755</v>
      </c>
    </row>
    <row r="108" spans="1:3" ht="12.75">
      <c r="A108" s="276" t="s">
        <v>918</v>
      </c>
      <c r="B108" s="285" t="s">
        <v>756</v>
      </c>
      <c r="C108" s="286" t="s">
        <v>757</v>
      </c>
    </row>
    <row r="109" spans="1:3" ht="12.75">
      <c r="A109" s="276" t="s">
        <v>919</v>
      </c>
      <c r="B109" s="285" t="s">
        <v>758</v>
      </c>
      <c r="C109" s="286" t="s">
        <v>759</v>
      </c>
    </row>
    <row r="110" spans="1:3" ht="12.75">
      <c r="A110" s="276" t="s">
        <v>920</v>
      </c>
      <c r="B110" s="298">
        <v>80196744</v>
      </c>
      <c r="C110" s="275" t="s">
        <v>760</v>
      </c>
    </row>
    <row r="111" spans="1:3" ht="12.75">
      <c r="A111" s="276" t="s">
        <v>921</v>
      </c>
      <c r="B111" s="298">
        <v>80185947</v>
      </c>
      <c r="C111" s="275" t="s">
        <v>761</v>
      </c>
    </row>
    <row r="112" spans="1:3" ht="12.75">
      <c r="A112" s="276" t="s">
        <v>922</v>
      </c>
      <c r="B112" s="298">
        <v>90005320</v>
      </c>
      <c r="C112" s="271" t="s">
        <v>762</v>
      </c>
    </row>
    <row r="113" spans="1:3" ht="12.75">
      <c r="A113" s="276" t="s">
        <v>923</v>
      </c>
      <c r="B113" s="298">
        <v>80192918</v>
      </c>
      <c r="C113" s="275" t="s">
        <v>763</v>
      </c>
    </row>
    <row r="114" spans="1:3" ht="12.75">
      <c r="A114" s="276" t="s">
        <v>924</v>
      </c>
      <c r="B114" s="298">
        <v>80195199</v>
      </c>
      <c r="C114" s="275" t="s">
        <v>764</v>
      </c>
    </row>
    <row r="115" spans="1:3" ht="12.75">
      <c r="A115" s="276" t="s">
        <v>925</v>
      </c>
      <c r="B115" s="298">
        <v>80213342</v>
      </c>
      <c r="C115" s="275" t="s">
        <v>765</v>
      </c>
    </row>
    <row r="116" spans="1:3" ht="12.75">
      <c r="A116" s="276" t="s">
        <v>926</v>
      </c>
      <c r="B116" s="298">
        <v>90000831</v>
      </c>
      <c r="C116" s="271" t="s">
        <v>766</v>
      </c>
    </row>
    <row r="117" spans="1:3" ht="12.75">
      <c r="A117" s="276" t="s">
        <v>927</v>
      </c>
      <c r="B117" s="298">
        <v>80187610</v>
      </c>
      <c r="C117" s="279" t="s">
        <v>767</v>
      </c>
    </row>
    <row r="118" spans="1:3" ht="12.75">
      <c r="A118" s="276" t="s">
        <v>928</v>
      </c>
      <c r="B118" s="298">
        <v>80189879</v>
      </c>
      <c r="C118" s="301" t="s">
        <v>768</v>
      </c>
    </row>
    <row r="119" spans="1:3" ht="12.75">
      <c r="A119" s="276" t="s">
        <v>929</v>
      </c>
      <c r="B119" s="298">
        <v>90003226</v>
      </c>
      <c r="C119" s="279" t="s">
        <v>769</v>
      </c>
    </row>
    <row r="120" spans="1:3" ht="12.75">
      <c r="A120" s="276" t="s">
        <v>930</v>
      </c>
      <c r="B120" s="298">
        <v>90003367</v>
      </c>
      <c r="C120" s="279" t="s">
        <v>770</v>
      </c>
    </row>
    <row r="121" spans="1:3" ht="12.75">
      <c r="A121" s="276" t="s">
        <v>931</v>
      </c>
      <c r="B121" s="298">
        <v>90003568</v>
      </c>
      <c r="C121" s="279" t="s">
        <v>771</v>
      </c>
    </row>
    <row r="122" spans="1:3" ht="12.75">
      <c r="A122" s="276" t="s">
        <v>932</v>
      </c>
      <c r="B122" s="298">
        <v>80121806</v>
      </c>
      <c r="C122" s="301" t="s">
        <v>772</v>
      </c>
    </row>
    <row r="123" spans="1:3" ht="12.75">
      <c r="A123" s="276" t="s">
        <v>933</v>
      </c>
      <c r="B123" s="298">
        <v>80196359</v>
      </c>
      <c r="C123" s="301" t="s">
        <v>773</v>
      </c>
    </row>
    <row r="124" spans="1:3" ht="12.75">
      <c r="A124" s="276" t="s">
        <v>934</v>
      </c>
      <c r="B124" s="298">
        <v>90007098</v>
      </c>
      <c r="C124" s="301" t="s">
        <v>774</v>
      </c>
    </row>
    <row r="125" spans="1:3" ht="12.75">
      <c r="A125" s="276" t="s">
        <v>935</v>
      </c>
      <c r="B125" s="288">
        <v>80140235</v>
      </c>
      <c r="C125" s="289" t="s">
        <v>775</v>
      </c>
    </row>
    <row r="126" spans="1:3" ht="12.75">
      <c r="A126" s="276" t="s">
        <v>936</v>
      </c>
      <c r="B126" s="288">
        <v>80135725</v>
      </c>
      <c r="C126" s="304" t="s">
        <v>776</v>
      </c>
    </row>
    <row r="127" spans="1:3" ht="12.75">
      <c r="A127" s="276" t="s">
        <v>937</v>
      </c>
      <c r="B127" s="288">
        <v>90005923</v>
      </c>
      <c r="C127" s="289" t="s">
        <v>777</v>
      </c>
    </row>
    <row r="128" spans="1:3" ht="12.75">
      <c r="A128" s="276" t="s">
        <v>938</v>
      </c>
      <c r="B128" s="288">
        <v>80235668</v>
      </c>
      <c r="C128" s="289" t="s">
        <v>778</v>
      </c>
    </row>
    <row r="129" spans="1:3" ht="12.75">
      <c r="A129" s="276" t="s">
        <v>939</v>
      </c>
      <c r="B129" s="298">
        <v>80037477</v>
      </c>
      <c r="C129" s="301" t="s">
        <v>779</v>
      </c>
    </row>
    <row r="130" spans="1:3" ht="12.75">
      <c r="A130" s="276" t="s">
        <v>940</v>
      </c>
      <c r="B130" s="287" t="s">
        <v>780</v>
      </c>
      <c r="C130" s="286" t="s">
        <v>781</v>
      </c>
    </row>
    <row r="131" spans="1:3" ht="12.75">
      <c r="A131" s="276" t="s">
        <v>941</v>
      </c>
      <c r="B131" s="288">
        <v>90007796</v>
      </c>
      <c r="C131" s="289" t="s">
        <v>782</v>
      </c>
    </row>
    <row r="132" spans="1:3" ht="12.75">
      <c r="A132" s="276" t="s">
        <v>942</v>
      </c>
      <c r="B132" s="288">
        <v>80229484</v>
      </c>
      <c r="C132" s="304" t="s">
        <v>783</v>
      </c>
    </row>
    <row r="133" spans="1:3" ht="12.75">
      <c r="A133" s="276" t="s">
        <v>943</v>
      </c>
      <c r="B133" s="298">
        <v>80191267</v>
      </c>
      <c r="C133" s="301" t="s">
        <v>784</v>
      </c>
    </row>
    <row r="134" spans="1:3" ht="12.75">
      <c r="A134" s="276" t="s">
        <v>944</v>
      </c>
      <c r="B134" s="298">
        <v>80197361</v>
      </c>
      <c r="C134" s="301" t="s">
        <v>785</v>
      </c>
    </row>
    <row r="135" spans="1:3" ht="12.75">
      <c r="A135" s="276" t="s">
        <v>945</v>
      </c>
      <c r="B135" s="298">
        <v>90003427</v>
      </c>
      <c r="C135" s="301" t="s">
        <v>786</v>
      </c>
    </row>
    <row r="136" spans="1:3" ht="12.75">
      <c r="A136" s="276" t="s">
        <v>946</v>
      </c>
      <c r="B136" s="298">
        <v>80193071</v>
      </c>
      <c r="C136" s="301" t="s">
        <v>787</v>
      </c>
    </row>
    <row r="137" spans="1:3" ht="12.75">
      <c r="A137" s="276" t="s">
        <v>947</v>
      </c>
      <c r="B137" s="280">
        <v>90004065</v>
      </c>
      <c r="C137" s="302" t="s">
        <v>788</v>
      </c>
    </row>
    <row r="138" spans="1:3" ht="12.75">
      <c r="A138" s="276" t="s">
        <v>948</v>
      </c>
      <c r="B138" s="280" t="s">
        <v>689</v>
      </c>
      <c r="C138" s="299" t="s">
        <v>690</v>
      </c>
    </row>
    <row r="139" spans="1:3" ht="12.75">
      <c r="A139" s="276" t="s">
        <v>949</v>
      </c>
      <c r="B139" s="300">
        <v>80190931</v>
      </c>
      <c r="C139" s="302" t="s">
        <v>789</v>
      </c>
    </row>
    <row r="140" spans="1:3" ht="12.75">
      <c r="A140" s="276" t="s">
        <v>950</v>
      </c>
      <c r="B140" s="300">
        <v>90007508</v>
      </c>
      <c r="C140" s="301" t="s">
        <v>790</v>
      </c>
    </row>
    <row r="141" spans="1:3" ht="12.75">
      <c r="A141" s="276" t="s">
        <v>951</v>
      </c>
      <c r="B141" s="300">
        <v>80006577</v>
      </c>
      <c r="C141" s="279" t="s">
        <v>791</v>
      </c>
    </row>
    <row r="142" spans="1:3" ht="12.75">
      <c r="A142" s="276" t="s">
        <v>952</v>
      </c>
      <c r="B142" s="298">
        <v>61820591</v>
      </c>
      <c r="C142" s="301" t="s">
        <v>792</v>
      </c>
    </row>
    <row r="143" spans="1:3" ht="12.75">
      <c r="A143" s="276" t="s">
        <v>953</v>
      </c>
      <c r="B143" s="298">
        <v>90005544</v>
      </c>
      <c r="C143" s="301" t="s">
        <v>793</v>
      </c>
    </row>
    <row r="144" spans="1:3" ht="12.75">
      <c r="A144" s="276" t="s">
        <v>954</v>
      </c>
      <c r="B144" s="298">
        <v>80193473</v>
      </c>
      <c r="C144" s="301" t="s">
        <v>794</v>
      </c>
    </row>
    <row r="145" spans="1:3" ht="12.75">
      <c r="A145" s="276" t="s">
        <v>955</v>
      </c>
      <c r="B145" s="298">
        <v>90004119</v>
      </c>
      <c r="C145" s="279" t="s">
        <v>795</v>
      </c>
    </row>
    <row r="146" spans="1:3" ht="12.75">
      <c r="A146" s="276" t="s">
        <v>956</v>
      </c>
      <c r="B146" s="298">
        <v>80190322</v>
      </c>
      <c r="C146" s="301" t="s">
        <v>796</v>
      </c>
    </row>
    <row r="147" spans="1:3" ht="12.75">
      <c r="A147" s="276" t="s">
        <v>957</v>
      </c>
      <c r="B147" s="298">
        <v>90001010</v>
      </c>
      <c r="C147" s="279" t="s">
        <v>797</v>
      </c>
    </row>
    <row r="148" spans="1:3" ht="12.75">
      <c r="A148" s="276" t="s">
        <v>958</v>
      </c>
      <c r="B148" s="298">
        <v>90001552</v>
      </c>
      <c r="C148" s="282" t="s">
        <v>798</v>
      </c>
    </row>
    <row r="149" spans="1:3" ht="12.75">
      <c r="A149" s="276" t="s">
        <v>959</v>
      </c>
      <c r="B149" s="280">
        <v>90001262</v>
      </c>
      <c r="C149" s="281" t="s">
        <v>799</v>
      </c>
    </row>
    <row r="150" spans="1:3" ht="12.75">
      <c r="A150" s="276" t="s">
        <v>960</v>
      </c>
      <c r="B150" s="280" t="s">
        <v>800</v>
      </c>
      <c r="C150" s="299" t="s">
        <v>801</v>
      </c>
    </row>
    <row r="151" spans="1:3" ht="12.75">
      <c r="A151" s="276" t="s">
        <v>961</v>
      </c>
      <c r="B151" s="298">
        <v>80179941</v>
      </c>
      <c r="C151" s="301" t="s">
        <v>802</v>
      </c>
    </row>
    <row r="152" spans="1:3" ht="12.75">
      <c r="A152" s="276" t="s">
        <v>962</v>
      </c>
      <c r="B152" s="298">
        <v>90001813</v>
      </c>
      <c r="C152" s="279" t="s">
        <v>803</v>
      </c>
    </row>
    <row r="153" spans="1:3" ht="12.75">
      <c r="A153" s="276" t="s">
        <v>963</v>
      </c>
      <c r="B153" s="298">
        <v>80194188</v>
      </c>
      <c r="C153" s="301" t="s">
        <v>804</v>
      </c>
    </row>
    <row r="154" spans="1:3" ht="12.75">
      <c r="A154" s="276" t="s">
        <v>964</v>
      </c>
      <c r="B154" s="298">
        <v>90007299</v>
      </c>
      <c r="C154" s="279" t="s">
        <v>805</v>
      </c>
    </row>
    <row r="155" spans="1:3" ht="12.75">
      <c r="A155" s="276" t="s">
        <v>965</v>
      </c>
      <c r="B155" s="298">
        <v>90007767</v>
      </c>
      <c r="C155" s="279" t="s">
        <v>806</v>
      </c>
    </row>
    <row r="156" spans="1:3" ht="12.75">
      <c r="A156" s="276" t="s">
        <v>966</v>
      </c>
      <c r="B156" s="298">
        <v>80194583</v>
      </c>
      <c r="C156" s="301" t="s">
        <v>807</v>
      </c>
    </row>
    <row r="157" spans="1:3" ht="12.75">
      <c r="A157" s="276" t="s">
        <v>967</v>
      </c>
      <c r="B157" s="298">
        <v>80240942</v>
      </c>
      <c r="C157" s="279" t="s">
        <v>808</v>
      </c>
    </row>
    <row r="158" spans="1:3" ht="12.75">
      <c r="A158" s="276" t="s">
        <v>968</v>
      </c>
      <c r="B158" s="298">
        <v>80190842</v>
      </c>
      <c r="C158" s="279" t="s">
        <v>809</v>
      </c>
    </row>
    <row r="159" spans="1:3" ht="12.75">
      <c r="A159" s="276" t="s">
        <v>969</v>
      </c>
      <c r="B159" s="298">
        <v>90007721</v>
      </c>
      <c r="C159" s="279" t="s">
        <v>810</v>
      </c>
    </row>
    <row r="160" spans="1:3" ht="12.75">
      <c r="A160" s="276" t="s">
        <v>970</v>
      </c>
      <c r="B160" s="298">
        <v>90007980</v>
      </c>
      <c r="C160" s="279" t="s">
        <v>811</v>
      </c>
    </row>
    <row r="161" spans="1:3" ht="12.75">
      <c r="A161" s="276" t="s">
        <v>971</v>
      </c>
      <c r="B161" s="298">
        <v>90008525</v>
      </c>
      <c r="C161" s="279" t="s">
        <v>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aleksandr.pahhomov</cp:lastModifiedBy>
  <cp:lastPrinted>2007-01-11T08:15:02Z</cp:lastPrinted>
  <dcterms:created xsi:type="dcterms:W3CDTF">2007-01-02T11:49:57Z</dcterms:created>
  <dcterms:modified xsi:type="dcterms:W3CDTF">2011-07-06T12:40:37Z</dcterms:modified>
  <cp:category/>
  <cp:version/>
  <cp:contentType/>
  <cp:contentStatus/>
</cp:coreProperties>
</file>